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Nataša\Desktop\Antunovac\Biciklistička ITU\Javna nabava\Za objavu\"/>
    </mc:Choice>
  </mc:AlternateContent>
  <bookViews>
    <workbookView xWindow="0" yWindow="0" windowWidth="28800" windowHeight="11775" tabRatio="489" activeTab="2"/>
  </bookViews>
  <sheets>
    <sheet name="preambula" sheetId="185" r:id="rId1"/>
    <sheet name="Troškovnik_Bic staza Antunovac" sheetId="182" r:id="rId2"/>
    <sheet name="Rekapitulacija Antunovac" sheetId="184" r:id="rId3"/>
    <sheet name="Troškovnik_Bic staza Ivanovac" sheetId="186" r:id="rId4"/>
    <sheet name="Rekapitulacija Ivanovac" sheetId="187" r:id="rId5"/>
    <sheet name="Rekapitulacija Ant. i Ivan." sheetId="189" r:id="rId6"/>
  </sheets>
  <definedNames>
    <definedName name="_Toc532263130" localSheetId="1">'Troškovnik_Bic staza Antunovac'!#REF!</definedName>
    <definedName name="_Toc532263132" localSheetId="1">'Troškovnik_Bic staza Antunovac'!#REF!</definedName>
    <definedName name="_Toc532286383" localSheetId="1">'Troškovnik_Bic staza Antunovac'!#REF!</definedName>
    <definedName name="_Toc532286385" localSheetId="1">'Troškovnik_Bic staza Antunovac'!#REF!</definedName>
    <definedName name="_xlnm.Print_Titles" localSheetId="1">'Troškovnik_Bic staza Antunovac'!$10:$10</definedName>
    <definedName name="_xlnm.Print_Area" localSheetId="2">'Rekapitulacija Antunovac'!$A$1:$F$30</definedName>
    <definedName name="_xlnm.Print_Area" localSheetId="4">'Rekapitulacija Ivanovac'!$A$1:$F$29</definedName>
    <definedName name="_xlnm.Print_Area" localSheetId="1">'Troškovnik_Bic staza Antunovac'!$A$1:$G$275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189" l="1"/>
  <c r="F10" i="189"/>
  <c r="F20" i="187"/>
  <c r="F18" i="187"/>
  <c r="F16" i="187"/>
  <c r="F14" i="187"/>
  <c r="F12" i="187"/>
  <c r="F14" i="184"/>
  <c r="F12" i="184"/>
  <c r="G95" i="182"/>
  <c r="G95" i="186"/>
  <c r="F22" i="187" l="1"/>
  <c r="F24" i="187" s="1"/>
  <c r="F26" i="187" s="1"/>
  <c r="G300" i="186"/>
  <c r="G274" i="186"/>
  <c r="G273" i="186"/>
  <c r="E268" i="186"/>
  <c r="G268" i="186" s="1"/>
  <c r="G267" i="186"/>
  <c r="G266" i="186"/>
  <c r="G265" i="186"/>
  <c r="G261" i="186"/>
  <c r="G255" i="186"/>
  <c r="G254" i="186"/>
  <c r="G253" i="186"/>
  <c r="G238" i="186"/>
  <c r="G237" i="186"/>
  <c r="G232" i="186"/>
  <c r="G231" i="186"/>
  <c r="G225" i="186"/>
  <c r="G224" i="186"/>
  <c r="G214" i="186"/>
  <c r="E211" i="186"/>
  <c r="G211" i="186" s="1"/>
  <c r="G210" i="186"/>
  <c r="G205" i="186"/>
  <c r="E200" i="186"/>
  <c r="G200" i="186" s="1"/>
  <c r="G199" i="186"/>
  <c r="G194" i="186"/>
  <c r="G189" i="186"/>
  <c r="G188" i="186"/>
  <c r="G187" i="186"/>
  <c r="G186" i="186"/>
  <c r="E178" i="186"/>
  <c r="G178" i="186" s="1"/>
  <c r="G173" i="186"/>
  <c r="G167" i="186"/>
  <c r="G156" i="186"/>
  <c r="E155" i="186"/>
  <c r="E161" i="186" s="1"/>
  <c r="G161" i="186" s="1"/>
  <c r="G149" i="186"/>
  <c r="E140" i="186"/>
  <c r="G140" i="186" s="1"/>
  <c r="E132" i="186"/>
  <c r="G132" i="186" s="1"/>
  <c r="E124" i="186"/>
  <c r="G124" i="186" s="1"/>
  <c r="G113" i="186"/>
  <c r="G108" i="186"/>
  <c r="G101" i="186"/>
  <c r="G87" i="186"/>
  <c r="G82" i="186"/>
  <c r="G77" i="186"/>
  <c r="G70" i="186"/>
  <c r="G65" i="186"/>
  <c r="G56" i="186"/>
  <c r="G55" i="186"/>
  <c r="G54" i="186"/>
  <c r="E53" i="186"/>
  <c r="G53" i="186" s="1"/>
  <c r="G52" i="186"/>
  <c r="G51" i="186"/>
  <c r="E46" i="186"/>
  <c r="G46" i="186" s="1"/>
  <c r="G45" i="186"/>
  <c r="G44" i="186"/>
  <c r="G42" i="186"/>
  <c r="G37" i="186"/>
  <c r="G36" i="186"/>
  <c r="G35" i="186"/>
  <c r="G34" i="186"/>
  <c r="G33" i="186"/>
  <c r="G32" i="186"/>
  <c r="G27" i="186"/>
  <c r="G26" i="186"/>
  <c r="G25" i="186"/>
  <c r="G19" i="186"/>
  <c r="G17" i="186"/>
  <c r="G240" i="186" l="1"/>
  <c r="F14" i="189"/>
  <c r="F16" i="189" s="1"/>
  <c r="F18" i="189" s="1"/>
  <c r="G115" i="186"/>
  <c r="G302" i="186"/>
  <c r="G58" i="186"/>
  <c r="G155" i="186"/>
  <c r="G216" i="186" s="1"/>
  <c r="E179" i="186"/>
  <c r="G179" i="186" s="1"/>
  <c r="G87" i="182" l="1"/>
  <c r="G82" i="182"/>
  <c r="E240" i="182"/>
  <c r="G240" i="182" s="1"/>
  <c r="G222" i="182"/>
  <c r="E239" i="182"/>
  <c r="G239" i="182" s="1"/>
  <c r="E238" i="182"/>
  <c r="G238" i="182" s="1"/>
  <c r="E237" i="182"/>
  <c r="G237" i="182" s="1"/>
  <c r="G232" i="182"/>
  <c r="G226" i="182"/>
  <c r="E185" i="182"/>
  <c r="G185" i="182" s="1"/>
  <c r="E182" i="182"/>
  <c r="G182" i="182" s="1"/>
  <c r="E176" i="182"/>
  <c r="G176" i="182" s="1"/>
  <c r="E165" i="182"/>
  <c r="G165" i="182"/>
  <c r="E158" i="182"/>
  <c r="G158" i="182" s="1"/>
  <c r="E157" i="182"/>
  <c r="G157" i="182" s="1"/>
  <c r="E134" i="182"/>
  <c r="G134" i="182" s="1"/>
  <c r="E128" i="182"/>
  <c r="G128" i="182"/>
  <c r="E123" i="182"/>
  <c r="G123" i="182" s="1"/>
  <c r="E36" i="182"/>
  <c r="G36" i="182" s="1"/>
  <c r="G246" i="182"/>
  <c r="G196" i="182"/>
  <c r="G203" i="182"/>
  <c r="G33" i="182"/>
  <c r="G152" i="182"/>
  <c r="G146" i="182"/>
  <c r="G135" i="182"/>
  <c r="G65" i="182"/>
  <c r="G26" i="182"/>
  <c r="G166" i="182"/>
  <c r="G209" i="182"/>
  <c r="G195" i="182"/>
  <c r="G245" i="182"/>
  <c r="G101" i="182"/>
  <c r="G223" i="182"/>
  <c r="G224" i="182"/>
  <c r="G225" i="182"/>
  <c r="G233" i="182"/>
  <c r="G208" i="182"/>
  <c r="G202" i="182"/>
  <c r="G77" i="182"/>
  <c r="G273" i="182"/>
  <c r="G247" i="182"/>
  <c r="G34" i="182"/>
  <c r="G54" i="182"/>
  <c r="G46" i="182"/>
  <c r="G19" i="182"/>
  <c r="G171" i="182"/>
  <c r="G113" i="182"/>
  <c r="G108" i="182"/>
  <c r="G70" i="182"/>
  <c r="G56" i="182"/>
  <c r="G55" i="182"/>
  <c r="G53" i="182"/>
  <c r="G52" i="182"/>
  <c r="G51" i="182"/>
  <c r="G45" i="182"/>
  <c r="G44" i="182"/>
  <c r="G42" i="182"/>
  <c r="G37" i="182"/>
  <c r="G35" i="182"/>
  <c r="G32" i="182"/>
  <c r="G27" i="182"/>
  <c r="G25" i="182"/>
  <c r="G17" i="182"/>
  <c r="G275" i="182" l="1"/>
  <c r="F20" i="184" s="1"/>
  <c r="G58" i="182"/>
  <c r="G211" i="182"/>
  <c r="F18" i="184" s="1"/>
  <c r="G115" i="182"/>
  <c r="E140" i="182"/>
  <c r="G140" i="182" s="1"/>
  <c r="E177" i="182"/>
  <c r="G177" i="182" s="1"/>
  <c r="G187" i="182" l="1"/>
  <c r="F16" i="184" s="1"/>
  <c r="F22" i="184" s="1"/>
  <c r="F24" i="184" s="1"/>
  <c r="F26" i="184" s="1"/>
</calcChain>
</file>

<file path=xl/sharedStrings.xml><?xml version="1.0" encoding="utf-8"?>
<sst xmlns="http://schemas.openxmlformats.org/spreadsheetml/2006/main" count="979" uniqueCount="469">
  <si>
    <t>5-02</t>
  </si>
  <si>
    <t>NOSIVI SLOJ OD ZRNATOG KAMENOG MATERIJALA STABILIZIRANOG HIDRAULIČNIM VEZIVOM</t>
  </si>
  <si>
    <t>Rad se mjeri u kubičnim metrima.</t>
  </si>
  <si>
    <t>9-02.1</t>
  </si>
  <si>
    <t>UZDUŽNE OZNAKE NA KOLNIKU</t>
  </si>
  <si>
    <t>5.2.2.1.</t>
  </si>
  <si>
    <t>5.2.3.</t>
  </si>
  <si>
    <t>Za oznake na kolniku mora biti upotrijebljen materijal ili boja koji bitno ne smanjuju hvatljivost kolnika.</t>
  </si>
  <si>
    <t>5.2.3.1.</t>
  </si>
  <si>
    <t>5.2.</t>
  </si>
  <si>
    <t>5.2.2.2.</t>
  </si>
  <si>
    <t>5.2.1.</t>
  </si>
  <si>
    <t>5.2.2.</t>
  </si>
  <si>
    <t>OSTALE OZNAKE NA KOLNIKU</t>
  </si>
  <si>
    <t>9-02.3</t>
  </si>
  <si>
    <t>O.T.U./P.T.U.</t>
  </si>
  <si>
    <t>2.2.</t>
  </si>
  <si>
    <t>REKAPITULACIJA:</t>
  </si>
  <si>
    <t>Ukupno  5.) - OPREMA CESTE  (Kn):</t>
  </si>
  <si>
    <t>Ukupno  2.) - ZEMLJANI RADOVI  (kn):</t>
  </si>
  <si>
    <t>Ukupno  1.) - PRIPREMNI RADOVI  (kn):</t>
  </si>
  <si>
    <t>5.</t>
  </si>
  <si>
    <t>4.</t>
  </si>
  <si>
    <t>3.</t>
  </si>
  <si>
    <t>2.</t>
  </si>
  <si>
    <t>1.</t>
  </si>
  <si>
    <t>ZEMLJANI RADOVI</t>
  </si>
  <si>
    <t>PRIPREMNI RADOVI</t>
  </si>
  <si>
    <t>2-02</t>
  </si>
  <si>
    <t>ŠIROKI ISKOP</t>
  </si>
  <si>
    <t>Građevina:</t>
  </si>
  <si>
    <t xml:space="preserve">Pripremni radovi </t>
  </si>
  <si>
    <t xml:space="preserve">Zemljani radovi </t>
  </si>
  <si>
    <t xml:space="preserve">Kolnička konstrukcija </t>
  </si>
  <si>
    <t xml:space="preserve">Oprema ceste </t>
  </si>
  <si>
    <t>Rad obuhvaća strojno grubo i fino planiranje, zbijanje  glatkim valjcima ili valjcima s točkovima na pneumaticima.
Zbijanje posteljice u zemljanim materijalima treba izvršiti tako, da se postigne stupanj zbijenosti u odnosu na standardni Proctor-ov postupak Sz≥100%, odnosno modul stišljivosti Ms≥30MN/m2</t>
  </si>
  <si>
    <t>2-02.3</t>
  </si>
  <si>
    <t>NOSIVI SLOJEVI OD ZRNATOG KAMENOG MATERIJALA</t>
  </si>
  <si>
    <t>KOLNIČKA KONSTRUKCIJA</t>
  </si>
  <si>
    <t>Obračun radova:</t>
  </si>
  <si>
    <t>OPREMA CESTE</t>
  </si>
  <si>
    <t>2-10</t>
  </si>
  <si>
    <t>IZRADA POSTELJICE</t>
  </si>
  <si>
    <t>OPIS RADA</t>
  </si>
  <si>
    <t>kom</t>
  </si>
  <si>
    <t>m'</t>
  </si>
  <si>
    <t>GEODETSKI RADOVI</t>
  </si>
  <si>
    <t>1-02</t>
  </si>
  <si>
    <t>1-02.1</t>
  </si>
  <si>
    <t>ISKOLČENJE TRASE I OBJEKATA</t>
  </si>
  <si>
    <t>5-01</t>
  </si>
  <si>
    <t>Rad se mjeri u kubičnim metrima za svaku debljinu sloja.</t>
  </si>
  <si>
    <t>1.)</t>
  </si>
  <si>
    <t>2.)</t>
  </si>
  <si>
    <t>3.)</t>
  </si>
  <si>
    <t>4.)</t>
  </si>
  <si>
    <t>1-03.5</t>
  </si>
  <si>
    <t>LOKACIJA I ZAŠTITA KOMUNALNIH INSTALACIJA I OSTALIH PRIKLJUČAKA</t>
  </si>
  <si>
    <t>IZRADA POSTELJICE OD ZEMLJANIH MATERIJALA</t>
  </si>
  <si>
    <t>2-10.1</t>
  </si>
  <si>
    <t>Obračun radova po m2:</t>
  </si>
  <si>
    <t>1-03.2</t>
  </si>
  <si>
    <t>Količina</t>
  </si>
  <si>
    <t xml:space="preserve"> Jed.cijena</t>
  </si>
  <si>
    <t>Ukupno</t>
  </si>
  <si>
    <t>UKLANJANJE I ODVOZ POSTOJEĆE KONSTRUKCIJE, PROMETNIH ZNAKOVA, RUBNJAKA, REKLAMNIH PLOČA I SLIČNO</t>
  </si>
  <si>
    <t>Investitor:</t>
  </si>
  <si>
    <t>km</t>
  </si>
  <si>
    <t xml:space="preserve"> Jed. mjere</t>
  </si>
  <si>
    <t>9-07</t>
  </si>
  <si>
    <t>PRIVREMENA REGULACIJA PROMETA</t>
  </si>
  <si>
    <t>Red. br.:</t>
  </si>
  <si>
    <t>UKUPNO:</t>
  </si>
  <si>
    <t>1.3.</t>
  </si>
  <si>
    <t>Probni iskopi radi utvrđivanja stvarnog položaja postojećih instalacija uz nadzor predstavnika poduzeća čije su instalacije. Iskope vršiti isključivo ručno.</t>
  </si>
  <si>
    <t>1-03</t>
  </si>
  <si>
    <t>ČIŠĆENJE I PRIPREMA TERENA</t>
  </si>
  <si>
    <t>1-03.1</t>
  </si>
  <si>
    <t>UKLANJANJE GRMLJA I DRVEĆA</t>
  </si>
  <si>
    <t>Po četvornom metru stvarno izvedene posteljice</t>
  </si>
  <si>
    <t xml:space="preserve">Obračun se vrši po komadu ugrađenog znaka prema obliku i dimenzijama, a u njega ulazi sav potreban materijal i rad do potpunog dovršenja ugradnje znaka.             </t>
  </si>
  <si>
    <t>9-01</t>
  </si>
  <si>
    <t>PROMETNI ZNAKOVI (OKOMITA SIGNALIZACIJA)</t>
  </si>
  <si>
    <t>PDV:</t>
  </si>
  <si>
    <t>SVEUKUPNO S PDV-om:</t>
  </si>
  <si>
    <t>6-03</t>
  </si>
  <si>
    <t>HABAJUĆI SLOJ OD ASFALTBETONA (HS-AB)</t>
  </si>
  <si>
    <t>ODVODNJA</t>
  </si>
  <si>
    <t>Ukupno  3.) - ODVODNJA  (kn):</t>
  </si>
  <si>
    <t>4.2.</t>
  </si>
  <si>
    <t>Ukupno  4.) - KOLNIČKA KONSTRUKCIJA  (kn):</t>
  </si>
  <si>
    <t>Pričvršćivanje prometnih znakova mora biti izvedeno na način da s prednje strane znaka nema vidljivog mjesta pričvršćivanja. Elementi za pričvršćivanje moraju biti izvedeni tako da se onemogući okretanje prometnog znaka oko osi stupca.Vijci se moraju osigurati protiv samoodvijanja.</t>
  </si>
  <si>
    <t xml:space="preserve">Prometni znakovi pričvršćuju se na stupove koji su izrađeni od Fe cijevi i zaštićeni protiv korozije postupkom vrućeg cinčanja ili na aluminijske stupove.    </t>
  </si>
  <si>
    <t>9-02</t>
  </si>
  <si>
    <t>OZNAKE NA KOLNIKU</t>
  </si>
  <si>
    <t>9-02.2</t>
  </si>
  <si>
    <t>POPREČNE OZNAKE NA KOLNIKU</t>
  </si>
  <si>
    <t>m</t>
  </si>
  <si>
    <t>Odvodnja</t>
  </si>
  <si>
    <t>1.3.2.</t>
  </si>
  <si>
    <t>1.3.1.</t>
  </si>
  <si>
    <t>1.2.</t>
  </si>
  <si>
    <t>3-04.7</t>
  </si>
  <si>
    <t>RUBNJACI</t>
  </si>
  <si>
    <t>3-04.7.1</t>
  </si>
  <si>
    <t>Izrada betonskih rubnjaka</t>
  </si>
  <si>
    <t>Rad se mjeri u metrima (m') postavljenih rubnjaka prema detaljima iz projekta, uključivo s izvedbom podloge.</t>
  </si>
  <si>
    <t>4.1.</t>
  </si>
  <si>
    <t>4.3.</t>
  </si>
  <si>
    <t>Uklanjanje drveća i panjeva obračunava se po komadu, uzimajući u obzir debljinu (profil) stabla (mjereno na visini 1 m od zemlje):
· Ø većega od 30 cm.</t>
  </si>
  <si>
    <t xml:space="preserve"> - oznaka prijelaza biciklističke staze preko kolnika, bijele boje</t>
  </si>
  <si>
    <t>2-15.1.</t>
  </si>
  <si>
    <t>1-03.4</t>
  </si>
  <si>
    <t>UKLANJANJE ILI PREMJEŠTANJE POSTOJEĆIH KOMUNALNIH INSTALACIJA</t>
  </si>
  <si>
    <t>1.5.4.</t>
  </si>
  <si>
    <t>3-04.8</t>
  </si>
  <si>
    <t>RIGOLI</t>
  </si>
  <si>
    <t>3-04.8.1</t>
  </si>
  <si>
    <r>
      <t>m</t>
    </r>
    <r>
      <rPr>
        <vertAlign val="superscript"/>
        <sz val="8"/>
        <rFont val="Arial CE"/>
        <charset val="238"/>
      </rPr>
      <t>l</t>
    </r>
  </si>
  <si>
    <t>Izmještanje postojećih reklamnih panoa</t>
  </si>
  <si>
    <t>Zamjena i izvedba visinskog uklapanja poklopaca sa okvirom postojećih revizijskih okana različitih komunalnih instalacija koje se nalaze u području zahvata. Rad obuhvaća uklanjanje postojećih poklopaca sa okvirom, popravak oštećenih dijelova okna, betoniranje i ugradnju novog (postojećeg ako je ispravan)  poklopca na kotu određenu projektom.</t>
  </si>
  <si>
    <t>3-04.5</t>
  </si>
  <si>
    <t>SLIVNICI (VODOLOVNA GRLA )</t>
  </si>
  <si>
    <t>3-04.5.2</t>
  </si>
  <si>
    <t>Slivnik od montažnih betonskih cijevi</t>
  </si>
  <si>
    <t xml:space="preserve">Rad se mjeri i obračunava po komadu propisno ugrađenog i preuzetog slivnika. </t>
  </si>
  <si>
    <t>1.4.5.</t>
  </si>
  <si>
    <t>5.3.</t>
  </si>
  <si>
    <t>Zaštitu postojećih instalacija na mjestima za koja se pokaže nužnim nakon što se ustanovi točan položaj instalacija (mjesta križanja s novoprojektiranim slivničkim vezama). Mjesta zaštite utvrditi s predstavnicima vlasnika instalacija.</t>
  </si>
  <si>
    <r>
      <t>m</t>
    </r>
    <r>
      <rPr>
        <vertAlign val="superscript"/>
        <sz val="8"/>
        <rFont val="Arial"/>
        <family val="2"/>
        <charset val="238"/>
      </rPr>
      <t>2</t>
    </r>
  </si>
  <si>
    <t>Izvedba visinskog uklapanja nosivih AB ploča postojećih zdenaca većih gabarita koji se nalaze u području zahvata. Rad obuhvaća razbijanje i uklanjanje postojećih ploča, te izvedbu novih AB ploča na kotu određenu u projektu.</t>
  </si>
  <si>
    <t>Po kubičnom metru iskopanog materijala mjereno u sraslom stanju.</t>
  </si>
  <si>
    <t>1.4.6.</t>
  </si>
  <si>
    <t>2.1.</t>
  </si>
  <si>
    <t>5.2.2.3.</t>
  </si>
  <si>
    <t>Prometni znak B48 oblika kružnice, promjera ø 40cm, pričvršćen na pocinčani stup duljine 3,5 m; izrađen od retroreflektivne folije klase prema pravilniku (stabilnom na ultraljubičasto zračenje) apliciranom na Al.  podlogu debljine 2mm.</t>
  </si>
  <si>
    <t>1.4.</t>
  </si>
  <si>
    <t>1.4.1.</t>
  </si>
  <si>
    <t>1.4.3.</t>
  </si>
  <si>
    <t>1.4.4.</t>
  </si>
  <si>
    <t>OPĆI UVJETI</t>
  </si>
  <si>
    <t>U ovom troškovniku izložene cijene odnose se na jediničnu mjeru izvršenog rada. Prema tome, jedinične cijene obuhvaćaju sav rad, opremu, materijal, režiju gradilišta i uprave poduzeća, sva davanja te zaradu poduzeća.</t>
  </si>
  <si>
    <t>U cijene ulaze svi troškovi potrebni za izvedbu predmetnih radova uključujući dobavu potrebnih materijala, pomoćnim radovima, pomoćnim napravama i drugim sredstvima potrebnim za ispravnu izvedbu. U stavkama su uračunati svi radovi potrebni za ispravno dovršenje predmetnih radova, na osnovi normi, propisa i priznatih pravila tehničke struke. Tako su u stavkama uračunati troškovi propisnog zbrinjavanja viška materijala, nabave gradiva, nadzorni, rukovodeći i drugi poslovi poduzeća, troškovi skela, oplata, alata, sprava i strojeva, svi sitni metalni i drugi dijelovi potrebni kod građenja, potrebna osiguranja tijekom radova, osiguranje odvijanja prometa, privremena signalizacija i regulacija javnog prometa za vrijeme gradnje, njega betona, crpljenje vode, signali na građevini danju i noću, čuvanje, dovodi struje i sl, ukratko, sve što je posredno ili neposredno potrebno za izvršenje radova po Projektu.</t>
  </si>
  <si>
    <t>Nakon dovršenja gradnje Izvoditelj će predati posve uređeno gradilište i okolinu građevine predstavniku Investitora uz prisutnost Projektanta.</t>
  </si>
  <si>
    <t>Obveza Izvoditelja je na propisan način zbrinuti višak materijala iz iskopa što je obuhvaćeno jediničnim cijenama Troškovnika. Ta obveza također podrazumijeva pronalaženje lokacija odlagališta, izradu projekta njihova uređenja te pribavljanje pripadajućih suglasnosti nadležnih institucija, Nadzora, Glavnog projektanta i Investitora.</t>
  </si>
  <si>
    <t>Izvođačeva je obveza održavanje javnih cesta koje koristi u svrhu građenja te sanacija svih eventualnih oštećenja nastalih korištenjem. Po završetku radova ceste je potrebno dovesti u prvobitno stanje bez prava na naknadu troškova.</t>
  </si>
  <si>
    <t>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količini, te preuzete po nadzornoj službi Investitora, ukoliko nije u opisu izričito drukčije određeno.</t>
  </si>
  <si>
    <t>Opći tehnički uvjeti za radove na cestama (Zagreb, izdanje 2001. god.) dio su ugovorne dokumentacije  i Izvođač je dužan postupati u skladu s OTU-a osim ako je u projektnoj dokumentaciji drukčije istaknuto.</t>
  </si>
  <si>
    <t>2-01</t>
  </si>
  <si>
    <t>ISKOP HUMUSA</t>
  </si>
  <si>
    <t>Po kubičnom metrima stvarno iskopanog humusa, mjereno u sraslom stanju.</t>
  </si>
  <si>
    <t>2-01.3</t>
  </si>
  <si>
    <t>1.1.</t>
  </si>
  <si>
    <t xml:space="preserve">Uklanjanje grmlja i šiblja te podrezivanje nižih grana na trasi biciklističke staze (do Ø 10 cm). Obračunava se po četvornom metru očišćene zarasle površine. </t>
  </si>
  <si>
    <t>Rušenje postojećih betonskih kanalica</t>
  </si>
  <si>
    <t>Rušenje postojećih tipskih cestovnih betonskih rubnjaka 18/24cm</t>
  </si>
  <si>
    <t>Izmještanje postojećih prometnih znakova i opreme ceste na trasi</t>
  </si>
  <si>
    <t>Strojno zasijecanje kolnika na mjestima upuštanja cestovnog rubnjaka, pješačke staze i kolnih prilaza na uklapanjima</t>
  </si>
  <si>
    <t xml:space="preserve">Zamjena i izvedba prilagođavanja novoj niveleti poklopaca plinskih instalacija-zatvarača i sl. Ova stavka obuhvaća slijedeće radove: uklanjanje i zaštita kod iskopa okvira sa poklopcem, iskop i štemanje betona oko poklopca, izmještanje na novu kotu određenu projektom, zatrpavanje oko poklopaca uz nabijanje i betoniranje istih. </t>
  </si>
  <si>
    <t>Lociranje, visinska prilagodba i zaštita postojećih komunalnih i drugih instalacija. Rad obuhvaća sav rad i materijal potreban za dovođenje instalacija u ispravno stanje, utovar i odvoz viška materijala preko 10km. Način izvođenja svih potrebnih radova utvrditi s predstavnicima vlasnika instalacija, Investitorom i Nadzornim inženjerom.</t>
  </si>
  <si>
    <t>NAPOMENA:</t>
  </si>
  <si>
    <t>B.  U svim stavkama koje uključuju odvoz viška materijala na odlagalište, jedinične cijene moraju uključivati sve  troškove deponiranja, uključujući obavezu izvođača da pronađe odlagalište.</t>
  </si>
  <si>
    <t xml:space="preserve">C.   U zoni zahvata Izvođač je obvezan u prisustvu nadzornog inženjera izvršiti iskapanja radi utvrđivanja stvarnog položaja i dubine i postojećih instalacija i energetskih kabela uključivo i zatrpavanje rova po utvrđivanju položaja instalacija. </t>
  </si>
  <si>
    <t>D. Izvoditelj je dužan održavati gradilište za vrijeme izvođenja radova (održavanje zelenila, vertikalne i horizontalne signalizacije i sve ostalo potrebno za sigurno odvijanje prometa).</t>
  </si>
  <si>
    <t>4.3.1.</t>
  </si>
  <si>
    <t>4.3.2.</t>
  </si>
  <si>
    <t>Prometni znak C03 oblika kvadrata, duljine stranice 60cm, pričvršćen na pocinčani stup duljine 3,5 m; izrađen od retroreflektivne folije klase prema pravilniku (stabilnom na ultraljubičasto zračenje) apliciranom na Al.  podlogu debljine 2mm.</t>
  </si>
  <si>
    <t>Prometni znak C02 oblika kvadrata, duljine stranice 60cm, pričvršćen na pocinčani stup duljine 3,5 m; izrađen od retroreflektivne folije klase prema pravilniku (stabilnom na ultraljubičasto zračenje) apliciranom na Al.  podlogu debljine 2mm.</t>
  </si>
  <si>
    <t>- puna crta (razdjelna); š=15 cm, bijele boje</t>
  </si>
  <si>
    <t>5.2.3.2.</t>
  </si>
  <si>
    <t>H.   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količini, te preuzete po nadzornoj službi Investitora, ukoliko nije u opisu izričito drukčije određeno. Izvođač je dužan postupati u skladu s Općim tehničkim uvjetima za radove na cestama (Zagreb, izdanje 2001. god.) osim ako je u projektnoj dokumentaciji drukčije istaknuto.</t>
  </si>
  <si>
    <t xml:space="preserve"> - isprekidana zaustavna crta; š=50cm, bijele boje</t>
  </si>
  <si>
    <t>Z E03 - kom 2</t>
  </si>
  <si>
    <t>Z A15 - kom 1</t>
  </si>
  <si>
    <t>Z B32 - kom 2</t>
  </si>
  <si>
    <t>Z B60 - kom 1</t>
  </si>
  <si>
    <t>Z C16 - kom 2</t>
  </si>
  <si>
    <t>Z K20 - kom 1</t>
  </si>
  <si>
    <t>Z K21 - kom 1</t>
  </si>
  <si>
    <t>Z K22 - kom 1</t>
  </si>
  <si>
    <t>Obračun:</t>
  </si>
  <si>
    <t>OPĆINA ANTUNOVAC</t>
  </si>
  <si>
    <t>Braće Radića 4, 31216 Antunovac</t>
  </si>
  <si>
    <t>2-08</t>
  </si>
  <si>
    <t>UREĐENJE TEMELJNOG TLA</t>
  </si>
  <si>
    <t>2-08.1</t>
  </si>
  <si>
    <t>UREĐENJE TEMELJNOG TLA MEHANIČKIM ZBIJANJEM</t>
  </si>
  <si>
    <t>UREĐENJE TEMELJNOG TLA MEHANIČKIM ZBIJANJEM U ZEMLJANOM MATERIJALU</t>
  </si>
  <si>
    <t xml:space="preserve">Zbijanje temeljnog tla u zemljanim materijalima odgovarajućim sredstvima za zbijanje sa traženim stupnjem zbijenosti u odnosu na standardni Proctor-ov postupak Sz≥97%, odnosno modul stišljivosti Ms≥20MN/m2. </t>
  </si>
  <si>
    <t>2-09</t>
  </si>
  <si>
    <t>IZRADA NASIPA</t>
  </si>
  <si>
    <t xml:space="preserve">Ovaj rad obuhvaća nasipe koji su predviđeni projektom, a to su: nasipi u bankini i nasipi ispod konstrukcije. </t>
  </si>
  <si>
    <t>2-09.1</t>
  </si>
  <si>
    <t>IZRADA NASIPA BANKINE OD ZEMLJANIH MATERIJALA</t>
  </si>
  <si>
    <t>Po kubičnom metru stvarno izvedenog nasipa zemljane bankine.</t>
  </si>
  <si>
    <r>
      <t>m</t>
    </r>
    <r>
      <rPr>
        <vertAlign val="superscript"/>
        <sz val="8"/>
        <rFont val="Arial"/>
        <family val="2"/>
        <charset val="238"/>
      </rPr>
      <t>3</t>
    </r>
  </si>
  <si>
    <t>IZRADA NASIPA OD ZEMLJANIH MATERIJALA</t>
  </si>
  <si>
    <t xml:space="preserve">Izmještanje postojećih komunalnih instalacija prema potrebi zbog smještaja novoprojektiranih elemenata poprečnog presjeka (slivnika, drenaže, rubnjaka, slivničkih veza i sl.) na mjestima za koja se pokaže nužnim nakon što se ustanovi točan položaj instalacija. Mjesta premještanja utvrditi s predstavnicima vlasnika instalacija. Stavkom su obuhvaćeni slijedeći radovi:                 </t>
  </si>
  <si>
    <t>1.3.3.</t>
  </si>
  <si>
    <t>Uklanjanje drveća i panjeva obračunava se po komadu, uzimajući u obzir debljinu (profil) stabla (mjereno na visini 1 m od zemlje):
· do 30 cm.</t>
  </si>
  <si>
    <t>Po dužnom metru stvarno izvedene bankine.</t>
  </si>
  <si>
    <t>Z A16 - kom 1</t>
  </si>
  <si>
    <t>Z A25 - kom 5</t>
  </si>
  <si>
    <t>Z B31 - kom 4</t>
  </si>
  <si>
    <t>Z B38 - kom 1</t>
  </si>
  <si>
    <t>Z B59 - kom 1</t>
  </si>
  <si>
    <t>Z C01 - kom 1</t>
  </si>
  <si>
    <t>Z C112 - kom 2</t>
  </si>
  <si>
    <t>Z K15 - kom 1</t>
  </si>
  <si>
    <t>Z K16 - kom 2</t>
  </si>
  <si>
    <t>Z K23 - kom 6</t>
  </si>
  <si>
    <t>Z K31 - kom 2</t>
  </si>
  <si>
    <t>Z K38 - m 50</t>
  </si>
  <si>
    <t>komplet</t>
  </si>
  <si>
    <t>Obnova stalnih točaka geodetske osnove.               
Stavka obuhvaća sve potrebne radove za provedbu obnove sukladno zakonskoj regulativi u svemu prema naputcima područnog katastarskog ureda.</t>
  </si>
  <si>
    <t>Ovaj rad obuhvaća sječenje šiblja i stabala svih dimenzija, odsijecanje granja, rezanje stabala i debelih grana na dužine pogodne za prijevoz, vađenje korijenja, šiblja te starih panjeva i panjeva novo posiječenih stabala, zatim odnošenje šiblja, granja, trupaca i panjeva izvan profila staze, utovar, prijevoz, istovar, deponiranje i uređenje odlagališta koje osigurava izvođač.
Udubine od izvađenih panjeva na temeljnom tlu treba ispuniti istim materijalom kakav je na okolnom temeljnom tlu te izvesti zbijanje do propisane zbijenosti od Ms&gt;20MN/m2.</t>
  </si>
  <si>
    <t>Ovaj rad obuhvaća široke iskope u materijalu "C" kategorije koji su predviđeni projektom, a to su: iskopi u trasi za izvedbu staze, a nakon skidanja humusa. Rad uključuje i utovar iskopanog materijala u prijevozna sredstva, prijevoz, istovar, deponiranje i uređenje deponije koju osigurava izvođač.
Iskop se obavlja prema visinskim kotama iz projekta  te propisanim nagibima.</t>
  </si>
  <si>
    <t>Rad se mjeri i obračunava po četvornom metru stvarno uređenog temeljnog tla u zemljanom materijalu.</t>
  </si>
  <si>
    <t xml:space="preserve">Nabava, doprema i razastiranje zemljanog materijala, te grubo planiranje i zbijanje nasipa bankine prema dimenzijama i nagibima iz projekta. 
Zbijanje nasipa u zemljanim materijalima treba izvršiti tako, da se postigne stupanj zbijenosti u odnosu na standardni Proctor-ov postupak Sz≥100%, odnosno modul stišljivosti Ms≥25MN/m2. 
Za izradu nasipa bankine od zemljanog materijala moguće je koristiti materijal dobiven iz širokog iskopa (stavka 2.2.) uz pisano odobrenje Nadzornog inženjera. Manjak zemljanog materijala dovozi se sa pozajmišta koje osigurava Izvođač radova. Rad obuhvaća dovoz i istovar materijala s privremene gradilišne deponije ili s pozajmišta, strojno razastiranje i planiranje zemljanog materijala, zbijanje ježevima, glatkim valjcima ili valjcima s kotačima na pneumaticima uz potrebno kvašenje vodom. </t>
  </si>
  <si>
    <t xml:space="preserve">Izrada humuziranih zelenih bankina širine 50 cm u sloju debljine 15 cm. Rad obuhvaća nabavu humusnog materijala, prijevoz, istovar, valjanje i fino planiranje projektiranih humuziranih bankina. Razastrti je sloj humusa potrebno uvaljati laganim valjkom. </t>
  </si>
  <si>
    <t>Rubnjaci 8/20/100 cm na biciklističkoj stazi</t>
  </si>
  <si>
    <t>Rubnjaci 8/20/100 cm na kolnim prilazima</t>
  </si>
  <si>
    <t>3-04</t>
  </si>
  <si>
    <t>CESTOVNA KANALIZACIJA</t>
  </si>
  <si>
    <t>3-04.1</t>
  </si>
  <si>
    <t>ISKOP ROVA ZA KANALIZACIJU</t>
  </si>
  <si>
    <r>
      <t>m</t>
    </r>
    <r>
      <rPr>
        <vertAlign val="superscript"/>
        <sz val="8"/>
        <rFont val="Arial CE"/>
        <charset val="238"/>
      </rPr>
      <t>3</t>
    </r>
  </si>
  <si>
    <t>3-04.2</t>
  </si>
  <si>
    <t>IZRADA PODLOŽNOG SLOJA KANALIZACIJSKIH CIJEVI</t>
  </si>
  <si>
    <t>Nabava i doprema te ugradnja pijeska za izradu podložnog sloja ispod cijevi u debljini 10 cm. Posteljica cijevi mora biti iznivelirana s padom naliježuće površine cijevi prema uzdužnim profilima iz projekta.</t>
  </si>
  <si>
    <t>Rad se mjeri i obračunava po kubičnom metru (m3) stvarno izvedenog podložnog sloja, prema mjerama iz projekta.</t>
  </si>
  <si>
    <t>3-04.3</t>
  </si>
  <si>
    <t>UGRADNJA KANALIZACIJSKIH CIJEVI</t>
  </si>
  <si>
    <t xml:space="preserve">Rad se mjeri i obračunava po metru dužnom (m') ugrađene cijevi. </t>
  </si>
  <si>
    <r>
      <t>PEHD SN8, DN</t>
    </r>
    <r>
      <rPr>
        <sz val="8"/>
        <rFont val="Arial"/>
        <family val="2"/>
        <charset val="238"/>
      </rPr>
      <t>200</t>
    </r>
    <r>
      <rPr>
        <sz val="8"/>
        <rFont val="Arial CE"/>
        <family val="2"/>
        <charset val="238"/>
      </rPr>
      <t>mm  za slivničku vezu</t>
    </r>
  </si>
  <si>
    <t>Rad se mjeri i obračunava po metru dužnom (m1) ugrađene cijevi. 
U jediničnu cijenu uključen je sav rad i materijal, dodatni materijal i pribor potreban za potpunu propisanu ugradnju i spajanje kanalizacionih cijevi.
Stavkom su obračunati fazonski komadi, brtvila, obrada spojeva i sve ostalo što je potrebno za potpuno dovršenje rada na ugradnji kanalizacije, uključivo i kontrolu vodonepropusnosti.</t>
  </si>
  <si>
    <t>KONTROLA VODONEPROPUSNOSTI</t>
  </si>
  <si>
    <t>Rad se mjeri i obračunava po metru dužnom (m'). Stavkom su obračunati svi potrebni uređaji, materijal i rad za kontrolu vodonepropusnosti oborinske cestovne kanalizacije.</t>
  </si>
  <si>
    <t xml:space="preserve">Rad se mjeri i obračunava po metru dužnom (m'). </t>
  </si>
  <si>
    <t>3-04.4</t>
  </si>
  <si>
    <t>REVIZIJSKA OKNA (RO)</t>
  </si>
  <si>
    <t>3-04.4.1</t>
  </si>
  <si>
    <t>MONOLITNA REVIZIJSKA ARMIRANO-BETONSKA OKNA</t>
  </si>
  <si>
    <t>Radovi se mjere i obračunavaju po komadima ugrađenog i preuzetog revizijskog okna s lijevanoželjeznim poklopcima u kolniku ceste (nosivost poklopca 400kN) dimenzija svijetlog otvora revizijskog okna 100x100 cm.</t>
  </si>
  <si>
    <t>3-04.6</t>
  </si>
  <si>
    <t>ZATRPAVANJE ROVA KANALIZACIJE</t>
  </si>
  <si>
    <t>Zatrpavanje kanalizacijskog i rova za slivničke veze pijeskom. 
Rad obuhvaća nabavu pijeska, transport, istovar, razastiranje i planiranje materijala u slojevima, sabijanje laganim sredstvima za sabijanje tla ili ručno nabijačima.</t>
  </si>
  <si>
    <t>Zatrpavanje rova pijeskom</t>
  </si>
  <si>
    <t>Zatrpavanje rova slivničkih veza i slivnika pijeskom</t>
  </si>
  <si>
    <t>KOLNI PRILAZ TIP - A</t>
  </si>
  <si>
    <t>KOLNI PRILAZ TIP - B</t>
  </si>
  <si>
    <t>IZRADA IZLJEVA KANALICE U KANAL</t>
  </si>
  <si>
    <t>Uklanjanje, izmještanje i zaštita postojećih komunalnih i drugih instalacija. Prije početka radova potrebno je uspostaviti suradnju s vlsnicima instalacija. Rad obuhvaća sav rad i materijal potreban za dovođenje instalacija u ispravno stanje, utovar i odvoz na deponiju koju osigurava izvođač, za instalacije koje se uklanjaju. Način izvođenja svih potrebnih radova utvrditi s predstavnicima vlasnika instalacija, Investitorom i Nadzornim inženjerom.</t>
  </si>
  <si>
    <t>Rušenje betonskih i asfatnih površina na trasi biciklističke staze prosječne debljine 25cm (kolni ulazi)</t>
  </si>
  <si>
    <t>1.4.2.</t>
  </si>
  <si>
    <t>1.6.</t>
  </si>
  <si>
    <t>Podizanje betonskih kocki parkirališta i kolnih prilaza i odlaganje na gradilištu. Preslagivanje betonske galanterije kolnih prilaza i drugih površina uz biciklističku stazu uz visinsku korekciju. Ovi radovi izvode se na način da se nakon podizanja postojeće galanterije i iskopa postojećeg tampona s odvozom na deponiju koju osigurava izvođač, ugradi novi tamponski sloj na koji se postavlja postojeća galanterija u sloj drobljene kamene sipine debljine 3 cm.</t>
  </si>
  <si>
    <t xml:space="preserve">Zamjena i izvedba prilagođavanja novoj niveleti poklopaca vodovodnih instalacija-zasuna, ventila za vodu i hidranata. Ova stavka obuhvaća slijedeće radove: uklanjanje i zaštita kod iskopa okvira sa poklopcem, iskop i štemanje betona oko poklopca, izmještanje na novu kotu određenu projektom, zatrpavanje oko poklopaca uz nabijanje i betoniranje istih. </t>
  </si>
  <si>
    <t>1.6.1.</t>
  </si>
  <si>
    <t>1.6.2.</t>
  </si>
  <si>
    <t>1.6.3.</t>
  </si>
  <si>
    <t>1.6.4.</t>
  </si>
  <si>
    <t>nosivi sloj od drobljenog kamenog materijala ispod novoprojektirane biciklističke staze od min. 20 cm</t>
  </si>
  <si>
    <t xml:space="preserve">Izrada nosivog sloja od cementom stabiliziranog šljunka. Rad obuhvaća nabavu, prijevoz i ugradnju cementne stabilizacije. Ugrađeni sloj mora zadovoljavati kriterij nosivosti od b28 =2,5-6,0 MN/m2. </t>
  </si>
  <si>
    <t>1.6.5.</t>
  </si>
  <si>
    <t>1.6.6.</t>
  </si>
  <si>
    <t>3.6.</t>
  </si>
  <si>
    <t>3.7.</t>
  </si>
  <si>
    <t>3.8.1.</t>
  </si>
  <si>
    <t>3.8.2.</t>
  </si>
  <si>
    <t>3.9.</t>
  </si>
  <si>
    <t>3.10.1.</t>
  </si>
  <si>
    <t>3.10.2.</t>
  </si>
  <si>
    <t>4.2.1.</t>
  </si>
  <si>
    <t>4.2.2.</t>
  </si>
  <si>
    <t>5.)</t>
  </si>
  <si>
    <t>5.1.</t>
  </si>
  <si>
    <t xml:space="preserve">Pri postavljanju prometni znak treba zakrenuti za 3-5º u odnosu na os prometnice da se izbjegne intenzivna refleksija i smanji kontrast oznaka, znaka i pozadine koja je osvijetljena.                                                                             </t>
  </si>
  <si>
    <t>5.1.2.</t>
  </si>
  <si>
    <t>5.1.3.</t>
  </si>
  <si>
    <t>5.1.4.</t>
  </si>
  <si>
    <t>Broj projekta:             68/1-I/2011</t>
  </si>
  <si>
    <r>
      <t xml:space="preserve">Rad se mjeri i obračunava po kubičnom metru (m3) stvarno izvršenog iskopa u sraslom stanju prema mjerama iz projekta. </t>
    </r>
    <r>
      <rPr>
        <sz val="8"/>
        <rFont val="Arial CE"/>
        <charset val="238"/>
      </rPr>
      <t xml:space="preserve">Rad se obavlja u  materijalu “C” kategorije. </t>
    </r>
  </si>
  <si>
    <t>AB CIJEVI Ø600mm</t>
  </si>
  <si>
    <t>Prometni znak C18 oblika kružnice, promjera ø 40cm, pričvršćen na pocinčani stup duljine 3,5 m; izrađen od retroreflektivne folije klase prema pravilniku (stabilnom na ultraljubičasto zračenje) apliciranom na Al.  podlogu debljine 2mm.</t>
  </si>
  <si>
    <t>5.1.5.</t>
  </si>
  <si>
    <t>- isprekidana crta (razdjelna); š=15 cm, bijele boje</t>
  </si>
  <si>
    <t>5.2.1.1.</t>
  </si>
  <si>
    <t>5.2.1.2.</t>
  </si>
  <si>
    <t>5.1.1.</t>
  </si>
  <si>
    <t>25%</t>
  </si>
  <si>
    <t>Prometni znak B02 oblika osmerokuta, promjera opisane kružnice ø 40cm, pričvršćen na pocinčani stup duljine 3,5 m; izrađen od retroreflektivne folije klase prema pravilniku (stabilnom na ultraljubičasto zračenje) apliciranom na Al.  podlogu debljine 2mm.</t>
  </si>
  <si>
    <t xml:space="preserve">  </t>
  </si>
  <si>
    <t>Datum izrade:             ožujak 2016.</t>
  </si>
  <si>
    <t>Projekt:                    GLAVNI PROJEKT</t>
  </si>
  <si>
    <t>Izgradnja biciklističke staze u Općini Antunovac
dionica kroz Antunovac; l=2.3 km</t>
  </si>
  <si>
    <t>1.5.</t>
  </si>
  <si>
    <t>5.2.2.4.</t>
  </si>
  <si>
    <t>- termoplastika za označavanje biciklističkih staza ili drugih površina, crvene boje</t>
  </si>
  <si>
    <t xml:space="preserve"> - oznaka H24 strelica dim. 1.6x0.6m</t>
  </si>
  <si>
    <t xml:space="preserve"> - oznaka H49 staza za bicikle</t>
  </si>
  <si>
    <t xml:space="preserve"> - oznaka H49 kraj staze za bicikle</t>
  </si>
  <si>
    <r>
      <t xml:space="preserve">Izrada slivnika od montažnih tvornički pripravljenih elemenata kružnog presjeka od betona klase C 30/37, XC2. Slivnik se ugrađuju na pripremljenu betonsku podlogu prema detalju iz projekta. Na montirani slivnik treba ugraditi slivnu rešetku s okvirom dimenzija 400x400mm, nosivosti 250kN. Rad obuhvaća i iskop zemlje, postavljanje PVC cijevi </t>
    </r>
    <r>
      <rPr>
        <sz val="8"/>
        <rFont val="Symbol"/>
        <family val="1"/>
        <charset val="2"/>
      </rPr>
      <t>f</t>
    </r>
    <r>
      <rPr>
        <sz val="8"/>
        <rFont val="Arial CE"/>
        <family val="2"/>
        <charset val="238"/>
      </rPr>
      <t>160mm za spoj na kanalizacijski rov ili revizijsko okno sa izradom sifonskog priključka. Ovom stavkom obuhvaćen je iskop, utovar i odvoz materijala iz iskopa kao i sav potreban materijal i rad do potpunog dovršenja slivnika.</t>
    </r>
  </si>
  <si>
    <t>Strojna izrada asfaltnog habajućeg sloja (AC surf),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ili jednakovrijedno; HRN EN 12591:2009 (cestograđevni bitumen) ili jednakovrijedno  i  HRN EN 13108-1:2007 (asfaltbeton) ili jednakovrijedno, te utovar, prijevoz, i strojna ugradba (razastiranje i zbijanje). Izvedba, kontrola kakvoće i obračun prema HRN EN 13108-1 ili jednakovrijedno za lako prometno opterećenje. U cijenu izvedbe habajućeg sloja uključeno je čišćenje podloge te nabava, prijevoz i prskanje bitumenskom emulzijom prije izvedbe samog sloja u količini od 0.30 kg/m2.</t>
  </si>
  <si>
    <t xml:space="preserve"> - oznaka pješačkpg prijelaza preko biciklističke staze i kolnika, širine 3,0 m, traka širine 50cm i razmaka 50cm, bijele boje, prema HRN. U.S4.227. ili jednakovrijedno.</t>
  </si>
  <si>
    <t xml:space="preserve">Stupovi znakova postavljaju se u betonske temelje minimalne kakvoće betona C 20/25, oblika zarubljene piramide čije su stranice donjeg kvadrata 30 cm i gornjeg 20 cm.                         </t>
  </si>
  <si>
    <t>4.1.1.</t>
  </si>
  <si>
    <t>4.1.2.</t>
  </si>
  <si>
    <t>3.12.</t>
  </si>
  <si>
    <t>3.11.</t>
  </si>
  <si>
    <t>3.10.</t>
  </si>
  <si>
    <t>3.8.</t>
  </si>
  <si>
    <t>3.7.1.</t>
  </si>
  <si>
    <t>3.7.2.</t>
  </si>
  <si>
    <t>1.5.1.</t>
  </si>
  <si>
    <t>1.5.2.</t>
  </si>
  <si>
    <t>1.5.3.</t>
  </si>
  <si>
    <t>2.4.</t>
  </si>
  <si>
    <t>2.3.</t>
  </si>
  <si>
    <t>2.5.</t>
  </si>
  <si>
    <t>2.6.</t>
  </si>
  <si>
    <t>2.7.</t>
  </si>
  <si>
    <t>3.1.</t>
  </si>
  <si>
    <t>3.2.</t>
  </si>
  <si>
    <t>3.3.</t>
  </si>
  <si>
    <t>3.3.1.</t>
  </si>
  <si>
    <t>3.3.2.</t>
  </si>
  <si>
    <t>3.4.</t>
  </si>
  <si>
    <t>3.5.</t>
  </si>
  <si>
    <t>Nabava, prijevoz, istovar, deponiranje i čuvanje na gradilištu i ugradnja betonskog rubnjaka poprečnog presjeka 8/20 na prethodno izvedenu podlogu od svježeg betona prema detalju iz projekta.
Beton ugrađenog rubnjaka mora biti klase C 40/45, XF4 – v/c faktor ispod 0.45, otporan na smrzavanje i soli za odmrzavanje.</t>
  </si>
  <si>
    <t xml:space="preserve">Izrada monolitnog revizijskog okna od armiranog betona uz prethodno izvođenje iskopa na mjestu postave okna, uključujući i utovar, odvoz, istovar i deponiranje viška materijala na deponiju koju osigurava Izvoditelj, te uređenje deponije. 
Rad obuhvaća nabavu, transport, istovar, skladištenje i ugradnju poklopca 60x60cm tražene nosivosti za prometnu površinu 400kN.
Monolitna revizijska okna pravokutnog presjeka izvode se od betona klase C 40/45 - v/c faktor ispod 0.45. Revizijska okna se ugrađuju na pripremljeni iskop na podložni sloj od pijeska. Debljina dna i stijenki revizijskog okna iznosi 20cm i izvodi se u dvostranoj oplati. Visina okana iznosi cca 2.0m. 
Rad obuhvaća ugradnju penjalica i izvedbu kinete u revizionim oknima prema detaljima iz projekta. Ispuna se radi betonom klase C 12/15  koji mora zadovoljavati uvjete iz OTU-a. Za izvedbu kineta koriste se kao oplata polucijev promjera priključene kanalizacije (računajući dotočnu cijev). </t>
  </si>
  <si>
    <t>IZRADA HUMUZIRANIH I ZATRAVLJENIH BANKINA</t>
  </si>
  <si>
    <t>Ovaj rad obuhvaća uređenje posteljice  tj. grubo i fino planiranje materijala i nabijanje do tražene zbijenosti. Posteljicu treba izraditi prema kotama iz projekta.</t>
  </si>
  <si>
    <t>Izmještanje samostojećih izvodnih elektro ili TK ormarića na novi položaj.</t>
  </si>
  <si>
    <t>Izrada habajućeg sloja od asfaltbetona AC 8 surf 50/70 AG4 M4 debljine 4cm na biciklističkoj stazi</t>
  </si>
  <si>
    <t>Izrada habajućeg sloja od asfaltbetona AC 8 surf 50/70 AG4 M4 debljine 4cm na pješačkoj stazi</t>
  </si>
  <si>
    <t>Asfaltni zastor od AC 8 surf 50/70 AG4 M4 u debljini od 4cm</t>
  </si>
  <si>
    <t>IZRADA BETONSKIH SEGMENTNIH RIGOLICA</t>
  </si>
  <si>
    <t>Rad obuhvaća izvedbu novog kolnog ulaza. Kolni ulaz se izvodi s asfaltnim zastorom između rubnjaka na podlozi od drobljenog kamenog materijala. (107 kom prilaza)</t>
  </si>
  <si>
    <t>- izmještanje telekomunikacijskog podzemnog kanala</t>
  </si>
  <si>
    <t>- izmještanje elektroenergetskog podzemnog kabla</t>
  </si>
  <si>
    <t>Rad obuhvaća površinski iskop humusa u debljini sloja od 20 cm, te utovar, prijevoz i istovar materijala na stalno ili privremeno odlagalište koje osigurava i održava Izvoditelj radova. U završnoj fazi radova deponiranim materijalom vrši se humuziranje zelenih površina. Humus se iskopava strojno, buldozerima, bagerima ili univerzalnim strojevima.</t>
  </si>
  <si>
    <t>2-08.2</t>
  </si>
  <si>
    <t>UREĐENJE TEMELJNOG TLA ZAMJENOM SLOJA SLABONOSIVOG TEMELJNOG TLA BOLJIM MATERIJALOM</t>
  </si>
  <si>
    <t>Rad se mjeri i obračunava po kubičnom metru stvarno potpuno završenog i zbijenog sloja.</t>
  </si>
  <si>
    <t>2.3.1.</t>
  </si>
  <si>
    <t>2.3.2.</t>
  </si>
  <si>
    <t>2-08.4</t>
  </si>
  <si>
    <t>UREĐENJE TEMELJNOG TLA I POSTELJICE GEOTEKSTILOM</t>
  </si>
  <si>
    <t>2.3.3.</t>
  </si>
  <si>
    <t>Izrada nasipa od zemljanog materijala dobivenog iz iskopa. Rad obuhvaća strojno razastiranje i planiranje zemljanog materijala, zbijanje ježevima, glatkim valjcima ili valjcima s kotačima na pneumaticima uz potrebno kvašenje vodom.
Zbijanje nasipa u zemljanim materijalima treba izvršiti tako, da se postigne stupanj zbijenosti u odnosu na standardni Proctor-ov postupak Sz≥100%, odnosno modul stišljivosti Ms≥25MN/m2.</t>
  </si>
  <si>
    <t>Traženi je stupanj zbijenosti u odnosu na standardni Proctor-ov postupak Sz≥100%, odnosno modul stišljivosti Ms≥25MN/m2</t>
  </si>
  <si>
    <t>Izrada nosivog sloja od mehanički stabiliziranog drobljenog kamenog materijala. Ovaj sloj ugrađuje se na mjestima nove kolničke konstrukcije. Rad obuhvaća nabavu, prijevoz, istovar, razastiranje i ugradnju drobljenog kamenog materijala veličine zrna 0-63 mm. Zahtjevi kvalitete su: stupanj zbijenosti Sz=100%, Ms=60 MN/m2.</t>
  </si>
  <si>
    <t>nosivi sloj od cementom stabiliziranog šljunka u debljini sloja od 12 cm na biciklističkoj stazi</t>
  </si>
  <si>
    <t>nosivi sloj od cementom stabiliziranog šljunka u debljini sloja od 12 cm na pješačkoj stazi</t>
  </si>
  <si>
    <t>Prometni znakovi svojom vrstom, značenjem, oblikom, bojom, veličinom i načinom postavljanja su projektirani u skladu s Pravilnikom o prometnim znakovima, signalizaciji i opremi na cestama (N.N. 33/05) i hrvatskim normama koje reguliraju to područje HRN. U.S4.201/80, U.S4.202/80, Z.SO.001-005/82, Z.SO.010/82, Z.S2.235/82, Z.S2.236/82, Z.S2.240/83, Z.S2.301-307/83, Z.S52.313-316/82, HRN 1114-1118 i 1126, HRN EN 12899-1, te O.T.U. za radove na cestama ili jednakovrijedno.</t>
  </si>
  <si>
    <t>Drobljeni kamen 0/60mm, prosječne debljine 30cm</t>
  </si>
  <si>
    <t xml:space="preserve"> P.T.U.2</t>
  </si>
  <si>
    <t xml:space="preserve"> P.T.U.1</t>
  </si>
  <si>
    <t>3.04.9</t>
  </si>
  <si>
    <t>Rad obuhvaća izvedbu novog kolnog ulaza. Kolni ulaz se izvodi sa zastorom od drobljenog kamenog materijala između rubnjaka. (7 kom prilaza)</t>
  </si>
  <si>
    <t>nosivi sloj od drobljenog kamenog materijala ispod rekonstrirane pješačke staze u debljini od min. 20 cm</t>
  </si>
  <si>
    <t>Izvedba izljeva segmentne kanalice u kanal betonskom uskom kanaletom od betona klase C 40/45 vodocementnog faktora ispod 0.45, otpornog na smrzavanje i soli prema HRN U.M1.055; EN 206; EN 12370 ili jednakovrijedno.</t>
  </si>
  <si>
    <t>Ovaj rad obuhvaća izradu oznaka na kolniku za reguliranje prometa koje su definirane u Pravilniku i OTU ili jednakovrijedno. Boje i dimenzije oznaka određene su Pravilnikom i pripadajućim normama.</t>
  </si>
  <si>
    <t>E.   Izvoditelj  je dužan pri sastavljanju ponude  za jedinične mjere iskazane u komadima dati cijene koje obuhvaćaju potpun i konačan opis rada.</t>
  </si>
  <si>
    <t xml:space="preserve">Ponuđač je dužan proučiti ponudbenu dokumentaciju te u slučaju nejasnoća ili grešaka dostaviti upit investitoru. </t>
  </si>
  <si>
    <t>Svi geodetski radovi potrebni za izvedbu predmetnih radova trebaju biti ponuđeni u odgovrajućoj stavci troškovnika. Obuhvaćen je sav rad na održavanju točaka operativnog poligona i repera, rad na iskolčenju trase i svih njenih sastavnih dijelova, objekata u trasi i preko trase, sva mjerenja u vezi prijenosa podataka iz projekta na teren i obrnuto, postavljanje i održavanje iskolčenih oznaka na terenu od početka radova do predaje svih radova investitoru, te izrada geodetskog elaborata izvedenog stanja.</t>
  </si>
  <si>
    <t>Obračun količina radova vrši se prema stvarno izvedenim količinama. Količine radova koje nakon dovršenja čitavog posla nije moguće provjeriti neposredno izmjerom (npr. iskop tla, rušenje stabala i sl.) treba po izvršenju pojedinog takvog rada preuzeti Nadzorni inženjer. Nadzorni inženjer i predstavnik Izvođača radova unositi će u građevinsku knjigu količine tih radova sa svim potrebnim skicama i izmjerama, te će svojim potpisima jamčiti za njihovu točnost. Samo tako utvrđeni radovi mogu se uzeti u obzir kod izrade privremenog ili konačnog obračuna radova.</t>
  </si>
  <si>
    <t>Rušenje betonskih i asfaltnih površina na trasi biciklističke staze prosječne debljine 20cm (kolni ulazi)</t>
  </si>
  <si>
    <t>1.5.1</t>
  </si>
  <si>
    <t>Izmještanje samostojećih izvodnih elektro ili HT ormarića na novi položaj.</t>
  </si>
  <si>
    <t>1.5.2</t>
  </si>
  <si>
    <t>´- izmještanje telekomunikacijskog podzemnog kanala</t>
  </si>
  <si>
    <t>1.5.3</t>
  </si>
  <si>
    <t>´- izmještanje elektroenergetskog podzemnog kabla</t>
  </si>
  <si>
    <t>Ovaj rad obuhvaća uređenje posteljice na mjestu proširenja parkirališta tj. grubo i fino planiranje materijala i nabijanje do tražene zbijenosti. Posteljicu treba izraditi prema kotama iz projekta.</t>
  </si>
  <si>
    <t>3-01.1.2</t>
  </si>
  <si>
    <t>IZRADA OBLOGE DNA I POKOSA JARKA NA ULJEVU I IZLJEVU PROPUSTA</t>
  </si>
  <si>
    <t>Betoniranje obloge dna i pokosa cijevnih propusta u jednostranoj oplati  betonom klase C 20/25 u svemu prema nacrtima, detaljima i uvjetima iz projekta odnosno uputama nadzornog inženjera.</t>
  </si>
  <si>
    <t xml:space="preserve">Obračun je po m3 ugrađenog betona po projektiranom presjeku, a u cijeni je uključena dobava betona, svi prijevozi i prijenosi, izrada i demontaža oplate i skele, rad na ugradbi i njezi betona, te sav drugi potrebni rad i materijal. </t>
  </si>
  <si>
    <t>Izvedba, kontrola kakvoće i obračun prema Općim tehničkim uvjetima za radove na cestama (OTU), 1., 3. i 7. Poglavlje; odredbe 3-01.1;  7-01.01. i 7-01.04. ili jednakovrijedno.</t>
  </si>
  <si>
    <t xml:space="preserve">Rad se mjeri po metru kubnom ugrađenog betona. </t>
  </si>
  <si>
    <t>3-03</t>
  </si>
  <si>
    <t xml:space="preserve">CESTOVNI PROPUSTI </t>
  </si>
  <si>
    <t>3-03.1</t>
  </si>
  <si>
    <t>ISKOP  ZA TEMELJE, TIJELO I ZIDOVE PROPUSTA</t>
  </si>
  <si>
    <t>Strojni iskop za temelje, tijelo i zidove propusta, dimenzija prema odredbama projekta, odnosno iznimno uputama nadzornog inženjera s poravnanjem dna. U materijalu kategorije “C”.</t>
  </si>
  <si>
    <t>U cijenu je uključeno eventualno potrebno razupiranje i crpljenje oborinske i podzemne vode, vertikalni prijenos s odlaganjem iskopanog materijala. Stavkom je obuhvaćen i prijevoz materijala na deponiju i samo deponiranje, plaćanje taksi i ostalih davanja za korištenje deponije, uključujući obvezu izvođača da osigura deponiju.</t>
  </si>
  <si>
    <t>Izvedba, kontrola kakvoće i obračun prema Općim tehničkim uvjetima za radove na cestama (OTU), 1. i 2. Poglavlje; odredba 2-02., 2-04. i 3-03.1 ili jednakovrijedno.</t>
  </si>
  <si>
    <t xml:space="preserve">Rad se mjeri po metru kubnom stvarnog iskopanog materijala. </t>
  </si>
  <si>
    <t>3-03.2</t>
  </si>
  <si>
    <t>IZRADA BETONSKIH GLAVA (ČEONIH ZIDOVA) PROPUSTA</t>
  </si>
  <si>
    <t>Izrada betonskih cijevnih propusta</t>
  </si>
  <si>
    <t>Betoniranje glava ili čeonih zidova propusta betonom klase C 30/37, u svemu prema nacrtima, detaljima i uvjetima iz projekta (ukupno 3 komada).</t>
  </si>
  <si>
    <t xml:space="preserve">Obračun je po m3 ugrađenog betona po projektiranom presjeku, a u cijeni je uključena dobava betona, svi prijevozi i prijenosi, izrada i demontaža oplate i skele, rad na ugradbi i njezi betona, u cijeni je uključena nabava i prijevoz čelika za armiranje; razvrstavanje i čišćenje, sječenje i savijanje; te ugradnja u betonske elemente, te sav drugi potrebni rad i materijal. </t>
  </si>
  <si>
    <t>Izvedba, kontrola kakvoće i obračun prema Općim tehničkim uvjetima za radove na cestama  (OTU), 1., 3. i 7. Poglavlje; odredbe 3-03.2; 7-01. i 7-01.04. ili jednakovrijedno.</t>
  </si>
  <si>
    <t>IZRADA PROPUSTA OD BETONSKIH CIJEVI</t>
  </si>
  <si>
    <t>Dobava postava i spajanje predgotovljenih vodonepropusnih betonskih cijevi.</t>
  </si>
  <si>
    <t>Predgotovljeni elementi polažu se na pripremljenu betonsku temeljnu podlogu u projektiranom nagibu, te spajaju prema detaljima iz projekta i uputama dobavljača.</t>
  </si>
  <si>
    <t>Obračun je po m1 ugrađenih cijevi, a u cijeni je uključena dobava predgotovljenih cijevi i spojnih sredstava, svi prijevozi i prijenosi, rad na montaži i ugradbi uključivo sav potreban pomoćni materijal. U cijeni je uključena i  izrada zaštitnog klina.</t>
  </si>
  <si>
    <t>Izvedba, kontrola kakvoće i obračun prema Općim tehničkim uvjetima za radove na cestama, IGH 2001. (OTU), 1. i  3. Poglavlje; odredbe 3-03.2. ili jednakovrijedno.</t>
  </si>
  <si>
    <t>Obračun se vrši po m' ugrađene betonske cijevi.</t>
  </si>
  <si>
    <t>VODONEPROPUSNE BETONSKE CIJEVI Ø400mm</t>
  </si>
  <si>
    <t>UGRADNJA KANALIZACIJSKIH CIJEVI ZACJEVLJENJA KANALA</t>
  </si>
  <si>
    <t>Rad se mjeri i obračunava po metru dužnom (m1) ugrađene cijevi. 
U jediničnu cijenu uključen je iskop rova s uređenjem dna, nabava i izrada podložnog sloja pijeska u debljini od 10 cm, nabava i izrada zasipa cijevi pijeskom i zemljom, sav rad i materijal, dodatni materijal i pribor potreban za potpunu propisanu ugradnju i spajanje kanalizacionih cijevi.
Stavkom su obračunati fazonski komadi, brtvila, obrada spojeva i sve ostalo što je potrebno za potpuno dovršenje rada na ugradnji kanalizacije, uključivo i kontrolu vodonepropusnosti.</t>
  </si>
  <si>
    <t>3.5.1.</t>
  </si>
  <si>
    <t>3.5.2.</t>
  </si>
  <si>
    <t>VODONEPROPUSNE BETONSKE CIJEVI Ø300mm</t>
  </si>
  <si>
    <t>kom.</t>
  </si>
  <si>
    <t>Izrada slivnika od montažnih tvornički pripravljenih elemenata kružnog presjeka od betona klase C 30/37, XC2. Slivnik se ugrađuju na pripremljenu betonsku podlogu prema detalju iz projekta. Na montirani slivnik treba ugraditi slivnu rešetku s okvirom dimenzija 400x400mm, nosivosti 250kN. Rad obuhvaća i iskop zemlje, postavljanje PVC cijevi f160mm za spoj na kanalizacijski rov ili revizijsko okno sa izradom sifonskog priključka. Ovom stavkom obuhvaćen je iskop, utovar i odvoz materijala iz iskopa kao i sav potreban materijal i rad do potpunog dovršenja slivnika.</t>
  </si>
  <si>
    <t>ZATRPAVANJE ROVA ZACJEVLJENJA</t>
  </si>
  <si>
    <t>Zatrpavanje kanalizacijskog i rova za slivničke veze pijeskom. Rad obuhvaća nabavu pijeska, transport, istovar, razastiranje i planiranje materijala u slojevima, sabijanje laganim sredstvima za sabijanje tla ili ručno nabijačima.</t>
  </si>
  <si>
    <t>3.9.1.</t>
  </si>
  <si>
    <t>3.9.2.</t>
  </si>
  <si>
    <t>Nabava, prijevoz, istovar, deponiranje i čuvanje na gradilištu i ugradnja betonskog rubnjaka poprečnog presjeka 24/18 i 8/20 na prethodno izvedenu podlogu od svježeg betona prema detalju iz projekta.
Beton ugrađenog rubnjaka mora biti klase C 40/45, XF4 – v/c faktor ispod 0.45, otporan na smrzavanje i soli za odmrzavanje.</t>
  </si>
  <si>
    <t>Rubnjaci 8/20/30 cm na biciklističkoj stazi</t>
  </si>
  <si>
    <t>3.10.3.</t>
  </si>
  <si>
    <t>3.10.4.</t>
  </si>
  <si>
    <t>Rubnjaci 24/18/100 cm upušteni na prijelazima</t>
  </si>
  <si>
    <t>Rad obuhvaća izvedbu novog kolnog ulaza u širini uklapanja 2m. Kolni ulaz se izvodi s asfaltnim zastorom između rubnjaka na podlozi od drobljenog kamenog materijala. (84 kom prilaza)</t>
  </si>
  <si>
    <t>3.12.1.</t>
  </si>
  <si>
    <t>3.12.2.</t>
  </si>
  <si>
    <t>3.13</t>
  </si>
  <si>
    <t>Rad obuhvaća izvedbu novog kolnog ulaza u širini uklapanja 2m. Kolni ulaz se izvodi s kamenim zastorom između rubnjaka. (19 kom prilaza)</t>
  </si>
  <si>
    <t>3.14.</t>
  </si>
  <si>
    <t xml:space="preserve"> P.T.U.3</t>
  </si>
  <si>
    <t>PRIKLJUČCI STAZA</t>
  </si>
  <si>
    <t>Rad obuhvaća izvedbu novog kolnog ulaza. Kolni ulaz se izvodi s asfaltnim zastorom između rubnjaka na podlozi od kamena. (3 kom prilaza)</t>
  </si>
  <si>
    <t>3.14.1.</t>
  </si>
  <si>
    <t>3.14.2.</t>
  </si>
  <si>
    <t>3.15.</t>
  </si>
  <si>
    <t>nosivi sloj od drobljenog kamenog materijala novoprojektirane pješačke staze od min. 20 cm</t>
  </si>
  <si>
    <t>m2</t>
  </si>
  <si>
    <t>Stupovi znakova postavljaju se u betonske temelje minimalne kakvoće betona C 20/25, oblika zarubljene piramide čije su stranice donjeg kvadrata 30 cm i gornjeg 20 cm.</t>
  </si>
  <si>
    <t>Prometni znak B48 oblika kružnice, promjera ø 40cm, pričvršćen na pocinčani stup duljine 3,5 m; izrađen od retroreflektivne folije klase prema pravilniku (stabilnom na ultraljubičasto zračenje) apliciranom na Al podlogu debljine 2mm.</t>
  </si>
  <si>
    <t>Prometni znak C02 oblika kvadrata, duljine stranice 60cm, pričvršćen na pocinčani stup duljine 3,5 m; izrađen od retroreflektivne folije klase prema pravilniku (stabilnom na ultraljubičasto zračenje) apliciranom na Al  podlogu debljine 2mm.</t>
  </si>
  <si>
    <t>Prometni znak C03 oblika kvadrata, duljine stranice 60cm, pričvršćen na pocinčani stup duljine 3,5 m; izrađen od retroreflektivne folije klase prema pravilniku (stabilnom na ultraljubičasto zračenje) apliciranom na Al podlogu debljine 2mm.</t>
  </si>
  <si>
    <t>Ovaj rad obuhvaća izradu oznaka na kolniku za reguliranje prometa koje su definirane u Pravilniku i  OTU ili jednakovrijedno.
Boje i dimenzije oznaka određene su Pravilnikom i pripadajućim normama.</t>
  </si>
  <si>
    <t xml:space="preserve"> - oznaka pješačkog prijelaza preko biciklističke staze i kolnika, širine 3,0 m, traka širine 50cm i razmaka 50cm, bijele boje, prema HRN. U.S4.227. ili jednakovriedno.</t>
  </si>
  <si>
    <t xml:space="preserve"> - oznaka H24 strelica dim. 1.6x0.6m; bijele boje</t>
  </si>
  <si>
    <t xml:space="preserve"> - oznaka H49 staza za bicikle, bijele boje</t>
  </si>
  <si>
    <t>Izgradnja biciklističke staze u Općini Antunovac
dionica od centra Ivanovca do izlaza prema istoku; l=1.910 m</t>
  </si>
  <si>
    <t>Broj projekta:             42-I-2/2010</t>
  </si>
  <si>
    <t>Datum izrade:              ožujak 2016. godine</t>
  </si>
  <si>
    <t>Projekt:                     GLAVNI PROJEKT</t>
  </si>
  <si>
    <t>E.   Izvoditelj  je dužan pri sastavljanju ponude za jedinične mjere iskazane u komadima dati cijene koje obuhvaćaju potpun i konačan opis rada.</t>
  </si>
  <si>
    <t>Iskolčenje trase biciklističke staze obuhvaća sva geodetska mjerenja, kojima se podaci iz projekta prenose na teren ili s terena u projekte, osiguranje osi iskolčene trase, profiliranje, obnavljanje i održavanje iskolčenih oznaka na terenu za sve vrijeme građenja, odnosno do predaje radova Investitoru.
Cijena obuhvaća i izradu elaborata iskolčenja te geodetske snimke izvedenog stanja i geodetske snimke izvedenog stanja instalacija s prijavom nadležnom uredu za katastarske poslove. Potrebno je izraditi (u papirnatom i digitalnom  obliku) 4 primjeraka elaborata.</t>
  </si>
  <si>
    <t xml:space="preserve">Planiranje i poravnanje eventualnih neravnina na temeljnom tlu i nabava, dobava i polaganje geotekstila (300g/m2) kvalitete i klasifikacije prema OTU, HRN ili jednakovrijedno. Rad obuhvaća polaganje geotekstila na pripremljeno temeljno tlo s preklapanjem i šivanjem. Preklapanje treba izvesti u smjeru nasipanja materijala. Širina preklopa iznosi 50cm. </t>
  </si>
  <si>
    <t>Nasip se izvodi prema visinskim kotama iz projekta.</t>
  </si>
  <si>
    <t>Rad uključuje nabavu, dovoz i istovar materijala iz prijevoznog sredstva te ugradnju materijala. Za nasip je moguće koristiti materijal dobiven širokim iskopom (stavka 2.2.) uz pisano odobrenje Nadzornog inženjera.</t>
  </si>
  <si>
    <t>Rad se mjeri i obračunava po kubičnom metru stvarno izvedenog nasipa od zemljanih materijala.</t>
  </si>
  <si>
    <t xml:space="preserve">Izrada monolitnog revizijskog okna od armiranog betona uz prethodno izvođenje iskopa na mjestu postave okna, uključujući i utovar, odvoz, istovar i deponiranje viška materijala na deponiju koju osigurava Izvoditelj, te uređenje deponije. 
Rad obuhvaća nabavu, transport, istovar, skladištenje i ugradnju poklopca 60x60cm tražene nosivosti za prometnu površinu 400kN.
Monolitna revizijska okna pravokutnog presjeka izvode se od betona klase C 40/45 - v/c faktor ispod 0.45. Revizijska okna se ugrađuju na pripremljeni iskop na podložni sloj od pijeska. Debljina dna i stijenki revizijskog okna iznosi 20cm i izvodi se u dvostranoj oplati. Visina okana iznosi cca 2.0m. 
Rad obuhvaća ugradnju penjalica i izvedbu kinete u revizionim oknima prema detaljima iz projekta. Ispuna se radi betonom klase C 12/15 koji mora zadovoljavati uvjete iz OTU-a. Za izvedbu kineta koriste se kao oplata polucijev promjera priključene kanalizacije (računajući dotočnu cijev). </t>
  </si>
  <si>
    <t>Rad se mjeri i obračunava u metrima (m') potpuno gotovih betonskih rigolica C 40/45 - v/c faktor ispod 0,45, širine 40 cm, ugrađenih na podložni beton C12/15 prema detaljima iz projekta.</t>
  </si>
  <si>
    <t>Uključuje  postavljanje novih i izmjenu postojećih prometnih znakova, izradu privremene signalizacije, vraćanje postojećih prometnih znakova u prvobitno stanje nakon prestanka radova i održavanje svih znakova za vrijeme trajanja privremene regulacije. Postavljanje privremene regulacije prometa ovisi o dinamici izvođenja radova i primijenjenoj tehnologiji građenja.</t>
  </si>
  <si>
    <t>Stavka uključuje izradu elaborata privremene regulacije prometa uz ishođenje potrebnih suglasnosti  od strane nadležnih tijela. Ukoliko  tijekom izvođenja radova dođe do promjene tehnologije ili dinamike izvođenja radova izvoditelj je  dužan izraditi dopunu elaborata privremene regulacije prometa i ishoditi nove suglasnosti nadležnih tijela.</t>
  </si>
  <si>
    <t>Privremenom regulacijom prometa predviđen je komplet znakova koji sadržava:</t>
  </si>
  <si>
    <t>IZRADA IZLJEVA KANALICE U JARAK</t>
  </si>
  <si>
    <t>Izvedba izljeva segmentne kanalice u jarak uskom kanaletom od betona klase C 40/45 vodocementnog faktora ispod 0.45, otpornog na smrzavanje i soli prema HRN U.M1.055; EN 206; EN 12370 ili jednakovrijedno.</t>
  </si>
  <si>
    <t xml:space="preserve">Zamjena sloja slabog temeljnog tla boljim materijalom - drobljenim kamenom, predviđene debljine cca. 30 cm ili prema zahtjevu nadzornog inženjera. Rad uključuje iskop sloja slabog materijala u temeljnom tlu s odvozom na odlagalište, te njegovu zamjenu izradom zbijenog nasipnog sloja od drobljenog kamena. Stavka uključuje nabavu, prijevoz i ugradnju zamjenskog materijala (kamena). Izvođač radova je dužan osigurati sva potrebna ispitivanja radi uvida u kakvoću izvedene zamjene. Primjenu zamjenskog materijala odobrava nadzorni inženjer.  Sz≥100%, Ms≥40MN/m2. </t>
  </si>
  <si>
    <t xml:space="preserve">Zamjena sloja slabog temeljnog tla boljim materijalom - drobljenim kamenom, predviđene debljine cca. 30 cm ili prema zahtjevu nadzornog inženjera. Rad uključuje iskop sloja slabog materijala u temeljnom tlu s odvozom na odlagalište, te njegovu zamjenu izradom zbijenog nasipnog sloja od drobljenog kamena. Stavka uključuje nabavu, prijevoz i ugradnju zamjenskog materijala (kamena). Izvođač radova je dužan osigurati sva potrebna ispitivanja radi uvida u kakvoću izvedene zamjene. Primjenu zamjenskog materijala odobrava nadzorni inženjer. Sz≥100%, Ms≥40MN/m2. </t>
  </si>
  <si>
    <r>
      <t>Strojni iskop rova (75%) za izvedbu oborinske kanalizacije uključujući i slivničke veze, uz dodatak ručnog rada (25%) s odbacivanjem iskopanog materijala u stranu.</t>
    </r>
    <r>
      <rPr>
        <sz val="8"/>
        <rFont val="Arial CE"/>
        <charset val="238"/>
      </rPr>
      <t xml:space="preserve"> Deponiranje dijela materijala potrebnog za nasipanje.</t>
    </r>
    <r>
      <rPr>
        <sz val="8"/>
        <rFont val="Arial CE"/>
        <family val="2"/>
        <charset val="238"/>
      </rPr>
      <t xml:space="preserve"> Rad obuhvaća iskop rova, utovar, prijevoz, istovar, deponiranje viška materijala i uređenje deponije koju osigurava Izvoditelj radova.
</t>
    </r>
    <r>
      <rPr>
        <sz val="8"/>
        <rFont val="Arial CE"/>
        <charset val="238"/>
      </rPr>
      <t>U cijenu uračunati sva potrebna razupiranja i osiguranja iskopane jame.</t>
    </r>
  </si>
  <si>
    <t>Rad obuhvaća strojno grubo i fino planiranje, zbijanje  glatkim valjcima ili valjcima s točkovima na pneumaticima.
Zbijanje posteljice u zemljanim materijalima treba izvršiti tako, da se postigne stupanj zbijenosti u odnosu na standardni Proctor-ov postupak Sz≥100%, odnosno modul stišljivosti Ms≥30MN/m2.</t>
  </si>
  <si>
    <t>Rad se mjeri i obračunava po kvadratnom metru ugrađenog geotekstila.</t>
  </si>
  <si>
    <t>Izgradnja biciklističke staze u Općini Antunovac
Antunovac - broj projekta 68/1-I/2011 i Ivanovac - broj projekta 42-I-2/2010</t>
  </si>
  <si>
    <t>U svim slučajevima potrebe izmjena ili nadopuna projekta ili njegovih dijelova odluku o tome donositi će sporazumno Projektant, Nadzorni inženjer, predstavnik Investitora i predstavnik Izvođača, a tu svoju odluku unosit će u Građevinski dnevnik. Sve izmjene i dopune Projekta ili njegovih dijelova, za koje se po Građevinskom dnevniku ne može dokazati da su vjerodostojni opisanom postupku neće se obračunati niti u privremenom, niti u konačnom obračunu.</t>
  </si>
  <si>
    <t>U skladu sa Zakonom o javnoj nabavi, članak 35, tip, proizvođač, artikl i drugo opreme koja se nudi i ugrađuje je kao što je navedeno u stavkama ili jednakovrijedno, tj. može biti i od drugog proizvođača, drugi tip ili broj artikla i slično, ali odgovarajućih karakteristika, kvalitete kao što je navedena ili bolje. Prije nabave i ugradbe predmeta i materijala potrebno je dobiti odobrenje nadzornog inženjera i naručioca radova.</t>
  </si>
  <si>
    <t>F.   U svim slučajevima potrebe izmjena ili nadopuna projekta ili njegovih dijelova odluku o tome donositi će sporazumno Projektant, Nadzorni inženjer,  predstavnik Investitora i predstavnik Izvođača, a tu svoju odluku unosit će u Građevinski dnevnik. Sve izmjene i dopune Projekta ili njegovih dijelova, za koje se po Građevinskom dnevniku ne može dokazati da su vjerodostojni opisanom postupku neće se obračunati niti u privremenom, niti u konačnom obračunu.</t>
  </si>
  <si>
    <t>G.   U skladu sa Zakonom o javnoj nabavi, proizvođač, artikl i druga oprema koja se nudi i ugrađuje je kao što je navedeno u stavkama ili jednakovrijedno, tj. može biti i od drugog proizvođača, drugi tip ili broj artikla i slično, ali odgovarajućih karakteristika, kvalitete kao što je navedena ili bolje. Prije nabave i ugradbe predmeta i materijala potrebno je dobiti odobrenje nadzornog inženjera i naručitelja radova.</t>
  </si>
  <si>
    <t>F.   U svim slučajevima potrebe izmjena ili nadopuna projekta ili njegovih dijelova odluku o tome donositi će sporazumno Projektant, Nadzorni inženjer, predstavnik Investitora i predstavnik Izvođača, a tu svoju odluku unosit će u Građevinski dnevnik. Sve izmjene i dopune Projekta ili njegovih dijelova, za koje se po Građevinskom dnevniku ne može dokazati da su vjerodostojni opisanom postupku neće se obračunati niti u privremenom, niti u konačnom obračunu.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</si>
</sst>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0.00\ &quot;kn&quot;;\-#,##0.00\ &quot;kn&quot;"/>
    <numFmt numFmtId="164" formatCode="#,##0.00;#,##0.00;&quot;&quot;"/>
    <numFmt numFmtId="165" formatCode="0.0"/>
    <numFmt numFmtId="166" formatCode="#,##0.00;[Red]#,##0.00"/>
    <numFmt numFmtId="167" formatCode="#,##0.00\ _k_n;[Red]#,##0.00\ _k_n"/>
    <numFmt numFmtId="168" formatCode="#,##0.00\ &quot;kn&quot;"/>
    <numFmt numFmtId="169" formatCode="#,##0.0"/>
    <numFmt numFmtId="170" formatCode="#,##0.0\ &quot;kn&quot;"/>
  </numFmts>
  <fonts count="60">
    <font>
      <sz val="12"/>
      <name val="HRHelvetica"/>
    </font>
    <font>
      <sz val="12"/>
      <name val="HRHelvetica"/>
    </font>
    <font>
      <sz val="8"/>
      <name val="Arial"/>
      <family val="2"/>
    </font>
    <font>
      <b/>
      <sz val="8"/>
      <name val="Arial"/>
      <family val="2"/>
    </font>
    <font>
      <sz val="10"/>
      <name val="Tahoma"/>
      <family val="2"/>
    </font>
    <font>
      <b/>
      <sz val="8"/>
      <name val="Arial CE"/>
      <family val="2"/>
      <charset val="238"/>
    </font>
    <font>
      <sz val="8"/>
      <name val="Arial CE"/>
      <family val="2"/>
      <charset val="238"/>
    </font>
    <font>
      <sz val="10"/>
      <name val="HRHelvetica"/>
    </font>
    <font>
      <b/>
      <sz val="10"/>
      <name val="Tahoma"/>
      <family val="2"/>
    </font>
    <font>
      <b/>
      <sz val="10"/>
      <name val="Swis721 LtCn BT"/>
      <family val="2"/>
    </font>
    <font>
      <b/>
      <u/>
      <sz val="10"/>
      <name val="Tahoma"/>
      <family val="2"/>
    </font>
    <font>
      <b/>
      <u/>
      <sz val="12"/>
      <name val="Tahoma"/>
      <family val="2"/>
    </font>
    <font>
      <sz val="8"/>
      <name val="HRHelvetica"/>
    </font>
    <font>
      <b/>
      <sz val="10"/>
      <name val="Arial Narrow"/>
      <family val="2"/>
      <charset val="238"/>
    </font>
    <font>
      <sz val="10"/>
      <name val="Arial Narrow"/>
      <family val="2"/>
      <charset val="238"/>
    </font>
    <font>
      <b/>
      <sz val="7"/>
      <name val="Arial Narrow"/>
      <family val="2"/>
      <charset val="238"/>
    </font>
    <font>
      <b/>
      <sz val="8"/>
      <name val="Arial Narrow"/>
      <family val="2"/>
      <charset val="238"/>
    </font>
    <font>
      <sz val="9"/>
      <name val="Arial Narrow"/>
      <family val="2"/>
      <charset val="238"/>
    </font>
    <font>
      <b/>
      <sz val="9"/>
      <name val="Arial Narrow"/>
      <family val="2"/>
      <charset val="238"/>
    </font>
    <font>
      <b/>
      <sz val="11"/>
      <name val="Swis721 Cn BT"/>
      <family val="2"/>
    </font>
    <font>
      <sz val="11"/>
      <name val="HRHelvetica"/>
    </font>
    <font>
      <sz val="8"/>
      <color indexed="10"/>
      <name val="Arial"/>
      <family val="2"/>
    </font>
    <font>
      <sz val="8"/>
      <name val="Arial"/>
      <family val="2"/>
      <charset val="238"/>
    </font>
    <font>
      <sz val="8"/>
      <name val="Arial CE"/>
      <charset val="238"/>
    </font>
    <font>
      <sz val="12"/>
      <name val="HRHelvetica"/>
    </font>
    <font>
      <b/>
      <sz val="8"/>
      <name val="Arial"/>
      <family val="2"/>
      <charset val="238"/>
    </font>
    <font>
      <sz val="8"/>
      <color indexed="40"/>
      <name val="Arial"/>
      <family val="2"/>
    </font>
    <font>
      <vertAlign val="superscript"/>
      <sz val="8"/>
      <name val="Arial CE"/>
      <charset val="238"/>
    </font>
    <font>
      <sz val="8"/>
      <name val="Symbol"/>
      <family val="1"/>
      <charset val="2"/>
    </font>
    <font>
      <vertAlign val="superscript"/>
      <sz val="8"/>
      <name val="Arial"/>
      <family val="2"/>
      <charset val="238"/>
    </font>
    <font>
      <sz val="8"/>
      <color indexed="18"/>
      <name val="Arial"/>
      <family val="2"/>
    </font>
    <font>
      <b/>
      <sz val="8"/>
      <color indexed="18"/>
      <name val="Arial"/>
      <family val="2"/>
    </font>
    <font>
      <b/>
      <sz val="9"/>
      <name val="Arial CE"/>
      <charset val="238"/>
    </font>
    <font>
      <sz val="9"/>
      <name val="Arial CE"/>
      <charset val="238"/>
    </font>
    <font>
      <b/>
      <sz val="18"/>
      <color indexed="62"/>
      <name val="Cambria"/>
      <family val="2"/>
      <charset val="238"/>
    </font>
    <font>
      <sz val="12"/>
      <name val="Helvetica-Narrow"/>
      <family val="2"/>
    </font>
    <font>
      <sz val="11"/>
      <color indexed="8"/>
      <name val="Rockwell"/>
      <family val="2"/>
      <charset val="238"/>
    </font>
    <font>
      <sz val="11"/>
      <color indexed="26"/>
      <name val="Rockwell"/>
      <family val="2"/>
      <charset val="238"/>
    </font>
    <font>
      <sz val="11"/>
      <color indexed="17"/>
      <name val="Rockwell"/>
      <family val="2"/>
      <charset val="238"/>
    </font>
    <font>
      <b/>
      <sz val="11"/>
      <color indexed="63"/>
      <name val="Rockwell"/>
      <family val="2"/>
      <charset val="238"/>
    </font>
    <font>
      <b/>
      <sz val="11"/>
      <color indexed="10"/>
      <name val="Rockwell"/>
      <family val="2"/>
      <charset val="238"/>
    </font>
    <font>
      <sz val="11"/>
      <color indexed="20"/>
      <name val="Rockwell"/>
      <family val="2"/>
      <charset val="238"/>
    </font>
    <font>
      <b/>
      <sz val="18"/>
      <color indexed="51"/>
      <name val="Rockwell"/>
      <family val="2"/>
      <charset val="238"/>
    </font>
    <font>
      <b/>
      <sz val="15"/>
      <color indexed="51"/>
      <name val="Rockwell"/>
      <family val="2"/>
      <charset val="238"/>
    </font>
    <font>
      <b/>
      <sz val="13"/>
      <color indexed="51"/>
      <name val="Rockwell"/>
      <family val="2"/>
      <charset val="238"/>
    </font>
    <font>
      <b/>
      <sz val="11"/>
      <color indexed="51"/>
      <name val="Rockwell"/>
      <family val="2"/>
      <charset val="238"/>
    </font>
    <font>
      <sz val="11"/>
      <color indexed="19"/>
      <name val="Rockwell"/>
      <family val="2"/>
      <charset val="238"/>
    </font>
    <font>
      <sz val="11"/>
      <color indexed="10"/>
      <name val="Rockwell"/>
      <family val="2"/>
      <charset val="238"/>
    </font>
    <font>
      <b/>
      <sz val="11"/>
      <color indexed="26"/>
      <name val="Rockwell"/>
      <family val="2"/>
      <charset val="238"/>
    </font>
    <font>
      <i/>
      <sz val="11"/>
      <color indexed="23"/>
      <name val="Rockwell"/>
      <family val="2"/>
      <charset val="238"/>
    </font>
    <font>
      <b/>
      <sz val="11"/>
      <color indexed="8"/>
      <name val="Rockwell"/>
      <family val="2"/>
      <charset val="238"/>
    </font>
    <font>
      <sz val="11"/>
      <color indexed="62"/>
      <name val="Rockwell"/>
      <family val="2"/>
      <charset val="238"/>
    </font>
    <font>
      <u/>
      <sz val="10"/>
      <color indexed="12"/>
      <name val="Arial"/>
      <family val="2"/>
      <charset val="238"/>
    </font>
    <font>
      <sz val="9"/>
      <name val="HRHelvetica"/>
    </font>
    <font>
      <sz val="8"/>
      <color indexed="10"/>
      <name val="Arial"/>
      <family val="2"/>
      <charset val="238"/>
    </font>
    <font>
      <sz val="11"/>
      <color theme="1"/>
      <name val="Calibri"/>
      <family val="2"/>
      <charset val="238"/>
      <scheme val="minor"/>
    </font>
    <font>
      <sz val="8"/>
      <color rgb="FF00B050"/>
      <name val="Arial"/>
      <family val="2"/>
      <charset val="238"/>
    </font>
    <font>
      <sz val="8"/>
      <color rgb="FF00B050"/>
      <name val="Arial CE"/>
      <family val="2"/>
      <charset val="238"/>
    </font>
    <font>
      <sz val="10"/>
      <name val="Arial"/>
      <family val="2"/>
      <charset val="238"/>
    </font>
    <font>
      <sz val="8"/>
      <color rgb="FF00B050"/>
      <name val="Arial CE"/>
      <charset val="238"/>
    </font>
  </fonts>
  <fills count="18">
    <fill>
      <patternFill patternType="none"/>
    </fill>
    <fill>
      <patternFill patternType="gray125"/>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9"/>
      </patternFill>
    </fill>
    <fill>
      <patternFill patternType="solid">
        <fgColor indexed="43"/>
      </patternFill>
    </fill>
    <fill>
      <patternFill patternType="solid">
        <fgColor indexed="53"/>
      </patternFill>
    </fill>
    <fill>
      <patternFill patternType="solid">
        <fgColor indexed="46"/>
      </patternFill>
    </fill>
    <fill>
      <patternFill patternType="solid">
        <fgColor indexed="55"/>
      </patternFill>
    </fill>
    <fill>
      <patternFill patternType="solid">
        <fgColor indexed="50"/>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29"/>
        <bgColor indexed="64"/>
      </patternFill>
    </fill>
    <fill>
      <patternFill patternType="solid">
        <fgColor theme="0"/>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50"/>
      </bottom>
      <diagonal/>
    </border>
    <border>
      <left/>
      <right/>
      <top style="thin">
        <color indexed="50"/>
      </top>
      <bottom style="double">
        <color indexed="50"/>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indexed="64"/>
      </bottom>
      <diagonal/>
    </border>
  </borders>
  <cellStyleXfs count="52">
    <xf numFmtId="0" fontId="0" fillId="0" borderId="0"/>
    <xf numFmtId="0" fontId="36" fillId="4"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7" borderId="0" applyNumberFormat="0" applyBorder="0" applyAlignment="0" applyProtection="0"/>
    <xf numFmtId="0" fontId="37" fillId="2" borderId="0" applyNumberFormat="0" applyBorder="0" applyAlignment="0" applyProtection="0"/>
    <xf numFmtId="0" fontId="1" fillId="3" borderId="1" applyNumberFormat="0" applyFont="0" applyAlignment="0" applyProtection="0"/>
    <xf numFmtId="0" fontId="38" fillId="5" borderId="0" applyNumberFormat="0" applyBorder="0" applyAlignment="0" applyProtection="0"/>
    <xf numFmtId="0" fontId="52" fillId="0" borderId="0" applyNumberFormat="0" applyFill="0" applyBorder="0" applyAlignment="0" applyProtection="0">
      <alignment vertical="top"/>
      <protection locked="0"/>
    </xf>
    <xf numFmtId="0" fontId="37" fillId="11"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2" borderId="0" applyNumberFormat="0" applyBorder="0" applyAlignment="0" applyProtection="0"/>
    <xf numFmtId="0" fontId="39" fillId="6" borderId="6" applyNumberFormat="0" applyAlignment="0" applyProtection="0"/>
    <xf numFmtId="0" fontId="40" fillId="6" borderId="2" applyNumberFormat="0" applyAlignment="0" applyProtection="0"/>
    <xf numFmtId="0" fontId="41" fillId="9" borderId="0" applyNumberFormat="0" applyBorder="0" applyAlignment="0" applyProtection="0"/>
    <xf numFmtId="0" fontId="42" fillId="0" borderId="0" applyNumberFormat="0" applyFill="0" applyBorder="0" applyAlignment="0" applyProtection="0"/>
    <xf numFmtId="0" fontId="43" fillId="0" borderId="8"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34" fillId="0" borderId="0" applyNumberFormat="0" applyFill="0" applyBorder="0" applyAlignment="0" applyProtection="0"/>
    <xf numFmtId="0" fontId="46" fillId="7" borderId="0" applyNumberFormat="0" applyBorder="0" applyAlignment="0" applyProtection="0"/>
    <xf numFmtId="0" fontId="55" fillId="0" borderId="0"/>
    <xf numFmtId="0" fontId="35" fillId="0" borderId="0"/>
    <xf numFmtId="0" fontId="1" fillId="0" borderId="0"/>
    <xf numFmtId="0" fontId="35" fillId="0" borderId="0"/>
    <xf numFmtId="0" fontId="1" fillId="0" borderId="0"/>
    <xf numFmtId="0" fontId="47" fillId="0" borderId="7" applyNumberFormat="0" applyFill="0" applyAlignment="0" applyProtection="0"/>
    <xf numFmtId="0" fontId="48" fillId="10" borderId="3" applyNumberFormat="0" applyAlignment="0" applyProtection="0"/>
    <xf numFmtId="0" fontId="2" fillId="12" borderId="0" applyNumberFormat="0" applyFont="0" applyBorder="0" applyAlignment="0" applyProtection="0"/>
    <xf numFmtId="0" fontId="49" fillId="0" borderId="0" applyNumberFormat="0" applyFill="0" applyBorder="0" applyAlignment="0" applyProtection="0"/>
    <xf numFmtId="0" fontId="47" fillId="0" borderId="0" applyNumberFormat="0" applyFill="0" applyBorder="0" applyAlignment="0" applyProtection="0"/>
    <xf numFmtId="0" fontId="50" fillId="0" borderId="9" applyNumberFormat="0" applyFill="0" applyAlignment="0" applyProtection="0"/>
    <xf numFmtId="0" fontId="51" fillId="7" borderId="2" applyNumberFormat="0" applyAlignment="0" applyProtection="0"/>
    <xf numFmtId="0" fontId="1" fillId="0" borderId="0"/>
    <xf numFmtId="0" fontId="1" fillId="0" borderId="0"/>
  </cellStyleXfs>
  <cellXfs count="379">
    <xf numFmtId="0" fontId="0" fillId="0" borderId="0" xfId="0"/>
    <xf numFmtId="49" fontId="2" fillId="0" borderId="0" xfId="0" applyNumberFormat="1" applyFont="1" applyAlignment="1">
      <alignment horizontal="center" vertical="top"/>
    </xf>
    <xf numFmtId="0" fontId="2" fillId="0" borderId="0" xfId="0"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alignment horizontal="center"/>
    </xf>
    <xf numFmtId="0" fontId="2" fillId="0" borderId="0" xfId="0" applyFont="1"/>
    <xf numFmtId="49" fontId="2" fillId="0" borderId="10" xfId="0" applyNumberFormat="1" applyFont="1" applyBorder="1" applyAlignment="1">
      <alignment horizontal="center" vertical="top"/>
    </xf>
    <xf numFmtId="0" fontId="2" fillId="0" borderId="10" xfId="0" applyFont="1" applyBorder="1" applyAlignment="1">
      <alignment horizontal="center" vertical="center"/>
    </xf>
    <xf numFmtId="4" fontId="2" fillId="0" borderId="10" xfId="0" applyNumberFormat="1" applyFont="1" applyBorder="1" applyAlignment="1">
      <alignment horizontal="center" vertical="center"/>
    </xf>
    <xf numFmtId="4" fontId="2" fillId="0" borderId="10" xfId="0" applyNumberFormat="1" applyFont="1" applyBorder="1" applyAlignment="1">
      <alignment horizontal="center"/>
    </xf>
    <xf numFmtId="49" fontId="3" fillId="13" borderId="11" xfId="0" applyNumberFormat="1" applyFont="1" applyFill="1" applyBorder="1" applyAlignment="1">
      <alignment horizontal="center" vertical="center"/>
    </xf>
    <xf numFmtId="0" fontId="3" fillId="13" borderId="11" xfId="0" applyFont="1" applyFill="1" applyBorder="1" applyAlignment="1">
      <alignment horizontal="center" vertical="center"/>
    </xf>
    <xf numFmtId="4" fontId="3" fillId="13" borderId="11" xfId="0" applyNumberFormat="1" applyFont="1" applyFill="1" applyBorder="1" applyAlignment="1">
      <alignment horizontal="center" vertical="center"/>
    </xf>
    <xf numFmtId="0" fontId="3" fillId="0" borderId="0" xfId="0" applyFont="1" applyBorder="1" applyAlignment="1">
      <alignment vertical="center"/>
    </xf>
    <xf numFmtId="49" fontId="2" fillId="0" borderId="0" xfId="0" applyNumberFormat="1" applyFont="1" applyBorder="1" applyAlignment="1">
      <alignment horizontal="center" vertical="top"/>
    </xf>
    <xf numFmtId="0" fontId="2" fillId="0" borderId="0" xfId="0" applyFont="1" applyBorder="1" applyAlignment="1">
      <alignment horizontal="center"/>
    </xf>
    <xf numFmtId="4" fontId="2" fillId="0" borderId="0" xfId="0" applyNumberFormat="1" applyFont="1" applyBorder="1" applyAlignment="1">
      <alignment horizontal="center"/>
    </xf>
    <xf numFmtId="0" fontId="2" fillId="0" borderId="0" xfId="0" applyFont="1" applyBorder="1"/>
    <xf numFmtId="0" fontId="2" fillId="0" borderId="0" xfId="0" applyFont="1" applyBorder="1" applyAlignment="1">
      <alignment horizontal="center" vertical="center"/>
    </xf>
    <xf numFmtId="4" fontId="2" fillId="0" borderId="0" xfId="0" applyNumberFormat="1" applyFont="1" applyBorder="1" applyAlignment="1">
      <alignment horizontal="center" vertical="center"/>
    </xf>
    <xf numFmtId="0" fontId="2" fillId="0" borderId="10" xfId="0" applyFont="1" applyBorder="1" applyAlignment="1">
      <alignment horizontal="center"/>
    </xf>
    <xf numFmtId="0" fontId="3" fillId="0" borderId="0" xfId="0" applyFont="1" applyBorder="1"/>
    <xf numFmtId="4" fontId="2" fillId="0" borderId="10" xfId="0" applyNumberFormat="1" applyFont="1" applyFill="1" applyBorder="1" applyAlignment="1">
      <alignment horizontal="center"/>
    </xf>
    <xf numFmtId="0" fontId="5" fillId="0" borderId="0" xfId="0" applyFont="1"/>
    <xf numFmtId="0" fontId="2" fillId="0" borderId="0" xfId="0" applyFont="1" applyFill="1" applyBorder="1"/>
    <xf numFmtId="0" fontId="2" fillId="0" borderId="0" xfId="0" applyFont="1" applyFill="1" applyBorder="1" applyAlignment="1">
      <alignment horizontal="center"/>
    </xf>
    <xf numFmtId="0" fontId="3" fillId="0" borderId="0" xfId="0" applyFont="1" applyFill="1" applyBorder="1" applyAlignment="1">
      <alignment horizontal="center" vertical="center"/>
    </xf>
    <xf numFmtId="4" fontId="2" fillId="0" borderId="0" xfId="0" applyNumberFormat="1" applyFont="1" applyFill="1" applyBorder="1" applyAlignment="1">
      <alignment horizontal="center"/>
    </xf>
    <xf numFmtId="0" fontId="7" fillId="0" borderId="0" xfId="0" applyFont="1"/>
    <xf numFmtId="0" fontId="4" fillId="0" borderId="0" xfId="0" applyFont="1"/>
    <xf numFmtId="0" fontId="8" fillId="0" borderId="0" xfId="0" applyFont="1"/>
    <xf numFmtId="0" fontId="8" fillId="0" borderId="0" xfId="0" applyFont="1" applyFill="1" applyBorder="1" applyAlignment="1">
      <alignment horizontal="center" vertical="top"/>
    </xf>
    <xf numFmtId="0" fontId="8" fillId="0" borderId="0" xfId="0" applyFont="1" applyFill="1" applyBorder="1" applyAlignment="1">
      <alignment horizontal="right" vertical="center" wrapText="1"/>
    </xf>
    <xf numFmtId="0" fontId="8" fillId="0" borderId="0" xfId="0" quotePrefix="1" applyFont="1" applyFill="1" applyBorder="1" applyAlignment="1">
      <alignment horizontal="right" vertical="center"/>
    </xf>
    <xf numFmtId="4" fontId="8" fillId="0" borderId="0" xfId="0" applyNumberFormat="1" applyFont="1" applyFill="1" applyBorder="1" applyAlignment="1">
      <alignment horizontal="centerContinuous" vertical="center"/>
    </xf>
    <xf numFmtId="4" fontId="8" fillId="0" borderId="0" xfId="0" applyNumberFormat="1" applyFont="1" applyFill="1" applyBorder="1" applyAlignment="1">
      <alignment horizontal="center"/>
    </xf>
    <xf numFmtId="0" fontId="8" fillId="0" borderId="0" xfId="0" applyFont="1" applyFill="1" applyBorder="1" applyAlignment="1">
      <alignment horizontal="center" vertical="top" textRotation="90" wrapText="1"/>
    </xf>
    <xf numFmtId="0" fontId="10" fillId="0" borderId="12" xfId="0" applyFont="1" applyFill="1" applyBorder="1" applyAlignment="1">
      <alignment horizontal="lef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Border="1" applyAlignment="1">
      <alignment horizontal="center" vertical="top"/>
    </xf>
    <xf numFmtId="0" fontId="4" fillId="0" borderId="0" xfId="0" applyFont="1" applyBorder="1"/>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4" fillId="0" borderId="0" xfId="0" applyNumberFormat="1" applyFont="1" applyBorder="1" applyAlignment="1">
      <alignment horizontal="center"/>
    </xf>
    <xf numFmtId="0" fontId="4" fillId="13" borderId="13" xfId="0" applyFont="1" applyFill="1" applyBorder="1" applyAlignment="1">
      <alignment horizontal="left" vertical="center"/>
    </xf>
    <xf numFmtId="0" fontId="8" fillId="13" borderId="13" xfId="0" applyFont="1" applyFill="1" applyBorder="1" applyAlignment="1">
      <alignment horizontal="left" vertical="center"/>
    </xf>
    <xf numFmtId="4" fontId="7" fillId="0" borderId="0" xfId="0" applyNumberFormat="1" applyFont="1"/>
    <xf numFmtId="0" fontId="8" fillId="13" borderId="14" xfId="0" applyFont="1" applyFill="1" applyBorder="1" applyAlignment="1">
      <alignment horizontal="center" vertical="top" textRotation="90" wrapText="1"/>
    </xf>
    <xf numFmtId="0" fontId="8" fillId="13" borderId="14" xfId="0" applyFont="1" applyFill="1" applyBorder="1" applyAlignment="1">
      <alignment horizontal="center" vertical="center"/>
    </xf>
    <xf numFmtId="4" fontId="8" fillId="13" borderId="14" xfId="0" applyNumberFormat="1" applyFont="1" applyFill="1" applyBorder="1" applyAlignment="1">
      <alignment horizontal="center" vertical="center"/>
    </xf>
    <xf numFmtId="0" fontId="8" fillId="13" borderId="10" xfId="0" applyFont="1" applyFill="1" applyBorder="1" applyAlignment="1">
      <alignment horizontal="center" vertical="top" textRotation="90" wrapText="1"/>
    </xf>
    <xf numFmtId="0" fontId="9" fillId="13" borderId="10" xfId="0" applyFont="1" applyFill="1" applyBorder="1" applyAlignment="1">
      <alignment horizontal="left" vertical="center"/>
    </xf>
    <xf numFmtId="0" fontId="8" fillId="13" borderId="10" xfId="0" applyFont="1" applyFill="1" applyBorder="1" applyAlignment="1">
      <alignment horizontal="center" vertical="center"/>
    </xf>
    <xf numFmtId="4" fontId="8" fillId="13" borderId="10" xfId="0" applyNumberFormat="1" applyFont="1" applyFill="1" applyBorder="1" applyAlignment="1">
      <alignment horizontal="center" vertical="center"/>
    </xf>
    <xf numFmtId="0" fontId="8" fillId="13" borderId="15" xfId="0" applyFont="1" applyFill="1" applyBorder="1" applyAlignment="1">
      <alignment horizontal="center" vertical="top" textRotation="90" wrapText="1"/>
    </xf>
    <xf numFmtId="0" fontId="8" fillId="13" borderId="15" xfId="0" applyFont="1" applyFill="1" applyBorder="1" applyAlignment="1">
      <alignment horizontal="center" vertical="center"/>
    </xf>
    <xf numFmtId="4" fontId="8" fillId="13" borderId="15"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5" fillId="13" borderId="11" xfId="0" applyFont="1" applyFill="1" applyBorder="1" applyAlignment="1">
      <alignment vertical="center" wrapText="1"/>
    </xf>
    <xf numFmtId="0" fontId="6" fillId="0" borderId="0" xfId="0" applyFont="1" applyBorder="1" applyAlignment="1">
      <alignment horizontal="justify" vertical="top" wrapText="1"/>
    </xf>
    <xf numFmtId="0" fontId="14" fillId="0" borderId="0" xfId="0" applyFont="1"/>
    <xf numFmtId="0" fontId="14" fillId="0" borderId="0" xfId="0" applyFont="1" applyAlignment="1">
      <alignment horizontal="center"/>
    </xf>
    <xf numFmtId="49" fontId="15" fillId="13" borderId="16" xfId="0" applyNumberFormat="1" applyFont="1" applyFill="1" applyBorder="1" applyAlignment="1">
      <alignment horizontal="center" vertical="center" textRotation="90" wrapText="1"/>
    </xf>
    <xf numFmtId="49" fontId="16" fillId="13" borderId="17" xfId="0" applyNumberFormat="1" applyFont="1" applyFill="1" applyBorder="1" applyAlignment="1">
      <alignment horizontal="center" vertical="center" textRotation="90" wrapText="1"/>
    </xf>
    <xf numFmtId="0" fontId="16" fillId="13" borderId="17" xfId="0" applyFont="1" applyFill="1" applyBorder="1" applyAlignment="1">
      <alignment horizontal="center" vertical="center" wrapText="1"/>
    </xf>
    <xf numFmtId="0" fontId="17" fillId="14" borderId="17" xfId="0" applyFont="1" applyFill="1" applyBorder="1" applyAlignment="1">
      <alignment horizontal="center" vertical="center" wrapText="1"/>
    </xf>
    <xf numFmtId="4" fontId="21" fillId="0" borderId="0" xfId="0" applyNumberFormat="1" applyFont="1" applyBorder="1" applyAlignment="1">
      <alignment horizontal="center"/>
    </xf>
    <xf numFmtId="49" fontId="2" fillId="0" borderId="0" xfId="0" applyNumberFormat="1" applyFont="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top"/>
    </xf>
    <xf numFmtId="49" fontId="2" fillId="0" borderId="10" xfId="0" applyNumberFormat="1" applyFont="1" applyFill="1" applyBorder="1" applyAlignment="1">
      <alignment horizontal="center" vertical="top"/>
    </xf>
    <xf numFmtId="0" fontId="6" fillId="0" borderId="1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top"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justify" vertical="center" wrapText="1"/>
    </xf>
    <xf numFmtId="0" fontId="6" fillId="0" borderId="0" xfId="0" applyFont="1" applyFill="1" applyBorder="1" applyAlignment="1">
      <alignment horizontal="left" vertical="top" wrapText="1"/>
    </xf>
    <xf numFmtId="0" fontId="6" fillId="0" borderId="10" xfId="0" applyFont="1" applyFill="1" applyBorder="1" applyAlignment="1">
      <alignment horizontal="justify" vertical="top" wrapText="1"/>
    </xf>
    <xf numFmtId="0" fontId="6" fillId="0" borderId="10" xfId="0" applyFont="1" applyBorder="1" applyAlignment="1">
      <alignment horizontal="justify" vertical="top" wrapText="1"/>
    </xf>
    <xf numFmtId="166" fontId="2" fillId="0" borderId="10" xfId="0" applyNumberFormat="1" applyFont="1" applyBorder="1" applyAlignment="1">
      <alignment horizontal="center"/>
    </xf>
    <xf numFmtId="0" fontId="6" fillId="0" borderId="10" xfId="0" applyFont="1" applyBorder="1" applyAlignment="1">
      <alignment vertical="center" wrapText="1"/>
    </xf>
    <xf numFmtId="0" fontId="6" fillId="0" borderId="0" xfId="0" applyFont="1" applyBorder="1" applyAlignment="1">
      <alignment vertical="center" wrapText="1"/>
    </xf>
    <xf numFmtId="49" fontId="3" fillId="0" borderId="0" xfId="0" applyNumberFormat="1" applyFont="1" applyFill="1" applyBorder="1" applyAlignment="1">
      <alignment horizontal="center" vertical="top"/>
    </xf>
    <xf numFmtId="166" fontId="3" fillId="0" borderId="0" xfId="0" applyNumberFormat="1" applyFont="1" applyFill="1" applyBorder="1" applyAlignment="1">
      <alignment horizontal="center" vertical="center"/>
    </xf>
    <xf numFmtId="0" fontId="23" fillId="0" borderId="0" xfId="0" applyFont="1" applyBorder="1" applyAlignment="1">
      <alignment horizontal="justify" vertical="top" wrapText="1" readingOrder="1"/>
    </xf>
    <xf numFmtId="49" fontId="8" fillId="0" borderId="0" xfId="0" applyNumberFormat="1" applyFont="1" applyFill="1" applyBorder="1" applyAlignment="1">
      <alignment horizontal="center" vertical="center" wrapText="1"/>
    </xf>
    <xf numFmtId="166" fontId="2" fillId="0" borderId="0" xfId="0" applyNumberFormat="1" applyFont="1" applyBorder="1" applyAlignment="1">
      <alignment horizontal="center"/>
    </xf>
    <xf numFmtId="14" fontId="6" fillId="0" borderId="0" xfId="0" applyNumberFormat="1" applyFont="1" applyFill="1" applyBorder="1" applyAlignment="1">
      <alignment vertical="top" wrapText="1"/>
    </xf>
    <xf numFmtId="49" fontId="21" fillId="0" borderId="0" xfId="0" applyNumberFormat="1" applyFont="1" applyBorder="1" applyAlignment="1">
      <alignment horizontal="center" vertical="center"/>
    </xf>
    <xf numFmtId="166" fontId="2" fillId="0" borderId="0" xfId="0" applyNumberFormat="1" applyFont="1" applyFill="1" applyBorder="1" applyAlignment="1">
      <alignment horizontal="center"/>
    </xf>
    <xf numFmtId="166" fontId="2" fillId="0" borderId="10" xfId="0" applyNumberFormat="1" applyFont="1" applyFill="1" applyBorder="1" applyAlignment="1">
      <alignment horizontal="center"/>
    </xf>
    <xf numFmtId="0" fontId="9" fillId="13" borderId="18" xfId="0" applyFont="1" applyFill="1" applyBorder="1" applyAlignment="1">
      <alignment horizontal="left" vertical="center"/>
    </xf>
    <xf numFmtId="0" fontId="13" fillId="13" borderId="18" xfId="0" applyFont="1" applyFill="1" applyBorder="1" applyAlignment="1">
      <alignment horizontal="left" vertical="center"/>
    </xf>
    <xf numFmtId="0" fontId="8" fillId="13" borderId="18" xfId="0" applyFont="1" applyFill="1" applyBorder="1" applyAlignment="1">
      <alignment horizontal="center" vertical="center"/>
    </xf>
    <xf numFmtId="4" fontId="8" fillId="13" borderId="18" xfId="0" applyNumberFormat="1" applyFont="1" applyFill="1" applyBorder="1" applyAlignment="1">
      <alignment horizontal="center" vertical="center"/>
    </xf>
    <xf numFmtId="0" fontId="9" fillId="13" borderId="0" xfId="0" applyFont="1" applyFill="1" applyBorder="1" applyAlignment="1">
      <alignment horizontal="left" vertical="center"/>
    </xf>
    <xf numFmtId="0" fontId="14" fillId="13" borderId="0" xfId="0" applyFont="1" applyFill="1" applyBorder="1" applyAlignment="1">
      <alignment horizontal="left" vertical="center"/>
    </xf>
    <xf numFmtId="0" fontId="8" fillId="13" borderId="0" xfId="0" applyFont="1" applyFill="1" applyBorder="1" applyAlignment="1">
      <alignment horizontal="center" vertical="center"/>
    </xf>
    <xf numFmtId="4" fontId="8" fillId="13" borderId="0" xfId="0" applyNumberFormat="1" applyFont="1" applyFill="1" applyBorder="1" applyAlignment="1">
      <alignment horizontal="center" vertical="center"/>
    </xf>
    <xf numFmtId="49" fontId="8" fillId="13" borderId="11" xfId="0" applyNumberFormat="1" applyFont="1" applyFill="1" applyBorder="1" applyAlignment="1">
      <alignment horizontal="center" vertical="center" wrapText="1"/>
    </xf>
    <xf numFmtId="0" fontId="8" fillId="13" borderId="11" xfId="0" applyFont="1" applyFill="1" applyBorder="1" applyAlignment="1">
      <alignment horizontal="left" vertical="center"/>
    </xf>
    <xf numFmtId="0" fontId="8" fillId="13" borderId="11" xfId="0" applyFont="1" applyFill="1" applyBorder="1" applyAlignment="1">
      <alignment horizontal="center" vertical="center"/>
    </xf>
    <xf numFmtId="4" fontId="8" fillId="13" borderId="11" xfId="0" applyNumberFormat="1" applyFont="1" applyFill="1" applyBorder="1" applyAlignment="1">
      <alignment horizontal="center" vertical="center"/>
    </xf>
    <xf numFmtId="0" fontId="4" fillId="0" borderId="0" xfId="0" applyFont="1" applyFill="1"/>
    <xf numFmtId="0" fontId="6" fillId="0" borderId="0" xfId="0" applyFont="1" applyAlignment="1">
      <alignment vertical="center" wrapText="1"/>
    </xf>
    <xf numFmtId="168" fontId="18" fillId="15" borderId="19" xfId="0" applyNumberFormat="1" applyFont="1" applyFill="1" applyBorder="1" applyAlignment="1">
      <alignment horizontal="center" vertical="center" wrapText="1"/>
    </xf>
    <xf numFmtId="168" fontId="2" fillId="0" borderId="10" xfId="0" applyNumberFormat="1" applyFont="1" applyFill="1" applyBorder="1"/>
    <xf numFmtId="168" fontId="2" fillId="0" borderId="0" xfId="0" applyNumberFormat="1" applyFont="1" applyBorder="1"/>
    <xf numFmtId="168" fontId="22" fillId="0" borderId="0" xfId="0" applyNumberFormat="1" applyFont="1" applyBorder="1"/>
    <xf numFmtId="168" fontId="4" fillId="0" borderId="0" xfId="0" applyNumberFormat="1" applyFont="1" applyBorder="1"/>
    <xf numFmtId="168" fontId="2" fillId="0" borderId="0" xfId="0" applyNumberFormat="1" applyFont="1"/>
    <xf numFmtId="0" fontId="2" fillId="0" borderId="0" xfId="0" applyFont="1" applyBorder="1" applyAlignment="1">
      <alignment horizontal="center" vertical="top"/>
    </xf>
    <xf numFmtId="49" fontId="2" fillId="0" borderId="10" xfId="0" applyNumberFormat="1" applyFont="1" applyFill="1" applyBorder="1" applyAlignment="1">
      <alignment horizontal="center" vertical="center"/>
    </xf>
    <xf numFmtId="0" fontId="2" fillId="0" borderId="10" xfId="0" applyFont="1" applyFill="1" applyBorder="1" applyAlignment="1">
      <alignment horizontal="center"/>
    </xf>
    <xf numFmtId="166" fontId="2" fillId="0" borderId="0" xfId="0" applyNumberFormat="1" applyFont="1" applyFill="1" applyBorder="1" applyAlignment="1">
      <alignment horizontal="center" vertical="center"/>
    </xf>
    <xf numFmtId="168" fontId="7" fillId="0" borderId="0" xfId="0" applyNumberFormat="1" applyFont="1"/>
    <xf numFmtId="168" fontId="8" fillId="13" borderId="18" xfId="0" applyNumberFormat="1" applyFont="1" applyFill="1" applyBorder="1" applyAlignment="1">
      <alignment horizontal="center" vertical="center"/>
    </xf>
    <xf numFmtId="168" fontId="8" fillId="13" borderId="0" xfId="0" applyNumberFormat="1" applyFont="1" applyFill="1" applyBorder="1" applyAlignment="1">
      <alignment horizontal="center" vertical="center"/>
    </xf>
    <xf numFmtId="168" fontId="8" fillId="13" borderId="10" xfId="0" applyNumberFormat="1" applyFont="1" applyFill="1" applyBorder="1" applyAlignment="1">
      <alignment horizontal="center" vertical="center"/>
    </xf>
    <xf numFmtId="168" fontId="8" fillId="13" borderId="14" xfId="0" applyNumberFormat="1" applyFont="1" applyFill="1" applyBorder="1" applyAlignment="1">
      <alignment horizontal="center" vertical="center"/>
    </xf>
    <xf numFmtId="168" fontId="8" fillId="13" borderId="15" xfId="0" applyNumberFormat="1" applyFont="1" applyFill="1" applyBorder="1" applyAlignment="1">
      <alignment horizontal="center" vertical="center"/>
    </xf>
    <xf numFmtId="168" fontId="8" fillId="0" borderId="0" xfId="0" applyNumberFormat="1" applyFont="1" applyFill="1" applyBorder="1" applyAlignment="1">
      <alignment horizontal="centerContinuous"/>
    </xf>
    <xf numFmtId="168" fontId="8" fillId="0" borderId="0"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wrapText="1"/>
    </xf>
    <xf numFmtId="0" fontId="8" fillId="0" borderId="11" xfId="0" applyFont="1" applyFill="1" applyBorder="1" applyAlignment="1">
      <alignment horizontal="left" vertical="center"/>
    </xf>
    <xf numFmtId="0" fontId="8" fillId="0" borderId="11" xfId="0" applyFont="1" applyFill="1" applyBorder="1" applyAlignment="1">
      <alignment horizontal="center" vertical="center"/>
    </xf>
    <xf numFmtId="4" fontId="8" fillId="0" borderId="11" xfId="0" applyNumberFormat="1" applyFont="1" applyFill="1" applyBorder="1" applyAlignment="1">
      <alignment horizontal="center" vertical="center"/>
    </xf>
    <xf numFmtId="49" fontId="2" fillId="0" borderId="0" xfId="0" applyNumberFormat="1" applyFont="1" applyFill="1" applyAlignment="1">
      <alignment horizontal="center" vertical="top"/>
    </xf>
    <xf numFmtId="0" fontId="22" fillId="0" borderId="0" xfId="0" applyFont="1" applyFill="1" applyBorder="1" applyAlignment="1">
      <alignment horizontal="center"/>
    </xf>
    <xf numFmtId="3" fontId="22" fillId="0" borderId="0" xfId="0" applyNumberFormat="1" applyFont="1" applyFill="1" applyBorder="1" applyAlignment="1">
      <alignment horizontal="center"/>
    </xf>
    <xf numFmtId="0" fontId="22" fillId="0" borderId="0" xfId="0" applyFont="1" applyFill="1" applyBorder="1" applyAlignment="1">
      <alignment horizontal="justify" wrapText="1"/>
    </xf>
    <xf numFmtId="0" fontId="4" fillId="0" borderId="0" xfId="0" applyFont="1" applyFill="1" applyBorder="1" applyAlignment="1">
      <alignment horizontal="left" vertical="center"/>
    </xf>
    <xf numFmtId="0" fontId="7" fillId="0" borderId="0" xfId="0" applyFont="1" applyFill="1"/>
    <xf numFmtId="0" fontId="14" fillId="0" borderId="0" xfId="0" applyFont="1" applyFill="1"/>
    <xf numFmtId="0" fontId="4" fillId="13" borderId="20" xfId="0" applyFont="1" applyFill="1" applyBorder="1" applyAlignment="1">
      <alignment horizontal="left" vertical="center"/>
    </xf>
    <xf numFmtId="0" fontId="4" fillId="16" borderId="20" xfId="0" applyFont="1" applyFill="1" applyBorder="1" applyAlignment="1">
      <alignment horizontal="left" vertical="center"/>
    </xf>
    <xf numFmtId="0" fontId="8" fillId="16" borderId="13" xfId="0" applyFont="1" applyFill="1" applyBorder="1" applyAlignment="1">
      <alignment horizontal="left" vertical="center"/>
    </xf>
    <xf numFmtId="0" fontId="4" fillId="16" borderId="13" xfId="0" applyFont="1" applyFill="1" applyBorder="1" applyAlignment="1">
      <alignment horizontal="left" vertical="center"/>
    </xf>
    <xf numFmtId="4" fontId="2" fillId="0" borderId="0" xfId="0" applyNumberFormat="1" applyFont="1" applyBorder="1" applyAlignment="1">
      <alignment horizontal="left"/>
    </xf>
    <xf numFmtId="4" fontId="2" fillId="0" borderId="0" xfId="0" applyNumberFormat="1" applyFont="1" applyFill="1" applyBorder="1" applyAlignment="1">
      <alignment horizontal="center" vertical="top"/>
    </xf>
    <xf numFmtId="0" fontId="2" fillId="0" borderId="0" xfId="0" applyFont="1" applyBorder="1" applyAlignment="1">
      <alignment horizontal="left"/>
    </xf>
    <xf numFmtId="164" fontId="2" fillId="0" borderId="10" xfId="0" applyNumberFormat="1" applyFont="1" applyBorder="1" applyAlignment="1">
      <alignment horizontal="center"/>
    </xf>
    <xf numFmtId="164" fontId="2" fillId="0" borderId="0" xfId="0" applyNumberFormat="1" applyFont="1" applyBorder="1" applyAlignment="1">
      <alignment horizontal="center"/>
    </xf>
    <xf numFmtId="4" fontId="22" fillId="0" borderId="0" xfId="0" applyNumberFormat="1" applyFont="1" applyFill="1" applyBorder="1" applyAlignment="1">
      <alignment horizontal="center"/>
    </xf>
    <xf numFmtId="2" fontId="2" fillId="0" borderId="0" xfId="0" applyNumberFormat="1" applyFont="1" applyBorder="1" applyAlignment="1">
      <alignment horizontal="center"/>
    </xf>
    <xf numFmtId="4" fontId="22" fillId="0" borderId="10" xfId="0" applyNumberFormat="1" applyFont="1" applyBorder="1" applyAlignment="1">
      <alignment horizontal="center"/>
    </xf>
    <xf numFmtId="168" fontId="3" fillId="13" borderId="11" xfId="0" applyNumberFormat="1" applyFont="1" applyFill="1" applyBorder="1" applyAlignment="1">
      <alignment vertical="center"/>
    </xf>
    <xf numFmtId="168" fontId="2" fillId="0" borderId="0" xfId="0" applyNumberFormat="1" applyFont="1" applyBorder="1" applyAlignment="1">
      <alignment horizontal="right"/>
    </xf>
    <xf numFmtId="168" fontId="2" fillId="0" borderId="0" xfId="0" applyNumberFormat="1" applyFont="1" applyBorder="1" applyAlignment="1">
      <alignment horizontal="right" vertical="top"/>
    </xf>
    <xf numFmtId="168" fontId="2" fillId="0" borderId="10" xfId="0" applyNumberFormat="1" applyFont="1" applyBorder="1" applyAlignment="1">
      <alignment horizontal="right"/>
    </xf>
    <xf numFmtId="168" fontId="2" fillId="0" borderId="0" xfId="0" applyNumberFormat="1" applyFont="1" applyFill="1" applyBorder="1" applyAlignment="1">
      <alignment horizontal="right"/>
    </xf>
    <xf numFmtId="168" fontId="3" fillId="0" borderId="0" xfId="0" applyNumberFormat="1" applyFont="1" applyFill="1" applyBorder="1" applyAlignment="1">
      <alignment horizontal="right" vertical="center"/>
    </xf>
    <xf numFmtId="168" fontId="22" fillId="0" borderId="0" xfId="0" applyNumberFormat="1" applyFont="1" applyFill="1" applyBorder="1" applyAlignment="1"/>
    <xf numFmtId="0" fontId="6" fillId="0" borderId="0" xfId="0" applyFont="1" applyFill="1" applyBorder="1" applyAlignment="1">
      <alignment horizontal="justify" wrapText="1"/>
    </xf>
    <xf numFmtId="14" fontId="6" fillId="0" borderId="0" xfId="0" applyNumberFormat="1" applyFont="1" applyBorder="1" applyAlignment="1">
      <alignment vertical="center" wrapText="1"/>
    </xf>
    <xf numFmtId="4" fontId="2" fillId="0" borderId="0" xfId="0" applyNumberFormat="1" applyFont="1" applyBorder="1" applyAlignment="1">
      <alignment horizontal="right"/>
    </xf>
    <xf numFmtId="0" fontId="2" fillId="0" borderId="0" xfId="0" applyFont="1" applyBorder="1" applyAlignment="1">
      <alignment horizontal="right"/>
    </xf>
    <xf numFmtId="164" fontId="2" fillId="0" borderId="0" xfId="0" applyNumberFormat="1" applyFont="1" applyBorder="1" applyAlignment="1">
      <alignment horizontal="right"/>
    </xf>
    <xf numFmtId="14" fontId="2" fillId="0" borderId="0" xfId="0" applyNumberFormat="1" applyFont="1" applyFill="1" applyBorder="1" applyAlignment="1">
      <alignment vertical="center" wrapText="1"/>
    </xf>
    <xf numFmtId="4" fontId="2" fillId="0" borderId="0" xfId="0" applyNumberFormat="1" applyFont="1" applyBorder="1"/>
    <xf numFmtId="0" fontId="2" fillId="0" borderId="0" xfId="0" applyFont="1" applyFill="1" applyBorder="1" applyAlignment="1">
      <alignment vertical="center" wrapText="1"/>
    </xf>
    <xf numFmtId="0" fontId="2" fillId="0" borderId="0" xfId="0" applyNumberFormat="1" applyFont="1" applyBorder="1" applyAlignment="1" applyProtection="1">
      <alignment horizontal="left" vertical="top" wrapText="1" readingOrder="1"/>
      <protection locked="0"/>
    </xf>
    <xf numFmtId="0" fontId="1" fillId="0" borderId="0" xfId="0" applyFont="1"/>
    <xf numFmtId="0" fontId="24" fillId="0" borderId="0" xfId="0" applyFont="1"/>
    <xf numFmtId="168" fontId="13" fillId="13" borderId="11" xfId="0" applyNumberFormat="1" applyFont="1" applyFill="1" applyBorder="1" applyAlignment="1">
      <alignment horizontal="right" vertical="center"/>
    </xf>
    <xf numFmtId="168" fontId="13" fillId="0" borderId="0" xfId="0" applyNumberFormat="1" applyFont="1" applyFill="1" applyBorder="1" applyAlignment="1">
      <alignment horizontal="right" vertical="center"/>
    </xf>
    <xf numFmtId="168" fontId="13" fillId="0" borderId="11" xfId="0" applyNumberFormat="1" applyFont="1" applyFill="1" applyBorder="1" applyAlignment="1">
      <alignment horizontal="right" vertical="center"/>
    </xf>
    <xf numFmtId="168" fontId="13" fillId="13" borderId="19" xfId="0" applyNumberFormat="1" applyFont="1" applyFill="1" applyBorder="1" applyAlignment="1">
      <alignment horizontal="right" vertical="center"/>
    </xf>
    <xf numFmtId="168" fontId="13" fillId="13" borderId="13" xfId="0" applyNumberFormat="1" applyFont="1" applyFill="1" applyBorder="1" applyAlignment="1">
      <alignment horizontal="right" vertical="center"/>
    </xf>
    <xf numFmtId="168" fontId="13" fillId="16" borderId="19" xfId="0" applyNumberFormat="1" applyFont="1" applyFill="1" applyBorder="1" applyAlignment="1">
      <alignment horizontal="right" vertical="center"/>
    </xf>
    <xf numFmtId="0" fontId="2" fillId="0" borderId="10" xfId="0" applyNumberFormat="1" applyFont="1" applyBorder="1" applyAlignment="1" applyProtection="1">
      <alignment horizontal="left" vertical="top" wrapText="1" readingOrder="1"/>
      <protection locked="0"/>
    </xf>
    <xf numFmtId="0" fontId="2" fillId="0" borderId="0" xfId="0" quotePrefix="1" applyFont="1" applyBorder="1" applyAlignment="1">
      <alignment vertical="center" wrapText="1"/>
    </xf>
    <xf numFmtId="0" fontId="2" fillId="0" borderId="10" xfId="0" quotePrefix="1" applyFont="1" applyBorder="1" applyAlignment="1">
      <alignment vertical="center" wrapText="1"/>
    </xf>
    <xf numFmtId="0" fontId="6" fillId="0" borderId="0" xfId="0" applyFont="1" applyBorder="1" applyAlignment="1">
      <alignment horizontal="left" vertical="top" wrapText="1"/>
    </xf>
    <xf numFmtId="166" fontId="26" fillId="0" borderId="0" xfId="0" applyNumberFormat="1" applyFont="1" applyBorder="1" applyAlignment="1">
      <alignment horizontal="center" vertical="center"/>
    </xf>
    <xf numFmtId="166" fontId="26" fillId="0" borderId="0" xfId="0" applyNumberFormat="1" applyFont="1" applyBorder="1" applyAlignment="1">
      <alignment horizontal="center"/>
    </xf>
    <xf numFmtId="0" fontId="6" fillId="0" borderId="0" xfId="0" applyFont="1" applyBorder="1" applyAlignment="1">
      <alignment horizontal="justify" vertical="center" wrapText="1"/>
    </xf>
    <xf numFmtId="4" fontId="22" fillId="0" borderId="0" xfId="0" applyNumberFormat="1" applyFont="1" applyBorder="1" applyAlignment="1">
      <alignment horizontal="center"/>
    </xf>
    <xf numFmtId="4" fontId="22" fillId="0" borderId="0" xfId="0" applyNumberFormat="1" applyFont="1" applyFill="1" applyBorder="1" applyAlignment="1">
      <alignment horizontal="center" vertical="top"/>
    </xf>
    <xf numFmtId="166" fontId="22" fillId="0" borderId="0" xfId="0" applyNumberFormat="1" applyFont="1" applyBorder="1" applyAlignment="1">
      <alignment horizontal="center"/>
    </xf>
    <xf numFmtId="166" fontId="22" fillId="0" borderId="10" xfId="0" applyNumberFormat="1" applyFont="1" applyBorder="1" applyAlignment="1">
      <alignment horizontal="center"/>
    </xf>
    <xf numFmtId="4" fontId="25" fillId="13" borderId="11" xfId="0" applyNumberFormat="1" applyFont="1" applyFill="1" applyBorder="1" applyAlignment="1">
      <alignment horizontal="center" vertical="center"/>
    </xf>
    <xf numFmtId="0" fontId="2" fillId="0" borderId="0" xfId="0" applyFont="1" applyBorder="1" applyAlignment="1">
      <alignment horizontal="center" readingOrder="1"/>
    </xf>
    <xf numFmtId="166" fontId="2" fillId="0" borderId="0" xfId="0" applyNumberFormat="1" applyFont="1" applyBorder="1" applyAlignment="1">
      <alignment horizontal="center" vertical="top"/>
    </xf>
    <xf numFmtId="167" fontId="2" fillId="0" borderId="0" xfId="0" applyNumberFormat="1" applyFont="1" applyBorder="1" applyAlignment="1">
      <alignment horizontal="right" vertical="top"/>
    </xf>
    <xf numFmtId="166" fontId="2" fillId="0" borderId="0" xfId="0" applyNumberFormat="1" applyFont="1" applyFill="1" applyBorder="1" applyAlignment="1">
      <alignment horizontal="center" vertical="top"/>
    </xf>
    <xf numFmtId="0" fontId="2" fillId="0" borderId="10" xfId="0" applyFont="1" applyBorder="1" applyAlignment="1">
      <alignment horizontal="center" readingOrder="1"/>
    </xf>
    <xf numFmtId="0" fontId="20" fillId="0" borderId="0" xfId="0" applyFont="1" applyFill="1" applyBorder="1" applyAlignment="1">
      <alignment vertical="center"/>
    </xf>
    <xf numFmtId="4" fontId="30" fillId="0" borderId="0" xfId="0" applyNumberFormat="1" applyFont="1" applyFill="1" applyBorder="1" applyAlignment="1">
      <alignment horizontal="center"/>
    </xf>
    <xf numFmtId="4" fontId="30" fillId="0" borderId="0" xfId="0" applyNumberFormat="1" applyFont="1" applyFill="1" applyBorder="1" applyAlignment="1">
      <alignment horizontal="center" vertical="top"/>
    </xf>
    <xf numFmtId="4" fontId="30" fillId="0" borderId="0" xfId="0" applyNumberFormat="1" applyFont="1" applyBorder="1" applyAlignment="1">
      <alignment horizontal="center"/>
    </xf>
    <xf numFmtId="166" fontId="30" fillId="0" borderId="0" xfId="0" applyNumberFormat="1" applyFont="1" applyBorder="1" applyAlignment="1">
      <alignment horizontal="center" vertical="center"/>
    </xf>
    <xf numFmtId="166" fontId="30" fillId="0" borderId="0" xfId="0" applyNumberFormat="1" applyFont="1" applyBorder="1" applyAlignment="1">
      <alignment horizontal="center"/>
    </xf>
    <xf numFmtId="4" fontId="31" fillId="13" borderId="11" xfId="0" applyNumberFormat="1" applyFont="1" applyFill="1" applyBorder="1" applyAlignment="1">
      <alignment horizontal="center" vertical="center"/>
    </xf>
    <xf numFmtId="4" fontId="30" fillId="0" borderId="0" xfId="0" applyNumberFormat="1" applyFont="1" applyBorder="1" applyAlignment="1">
      <alignment horizontal="center" vertical="center"/>
    </xf>
    <xf numFmtId="4" fontId="30"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xf>
    <xf numFmtId="4" fontId="2" fillId="0" borderId="0" xfId="0" applyNumberFormat="1" applyFont="1" applyFill="1" applyBorder="1" applyAlignment="1">
      <alignment horizontal="center" vertical="center"/>
    </xf>
    <xf numFmtId="0" fontId="22" fillId="0" borderId="0" xfId="0" applyNumberFormat="1" applyFont="1" applyBorder="1" applyAlignment="1" applyProtection="1">
      <alignment horizontal="left" vertical="top" wrapText="1" readingOrder="1"/>
      <protection locked="0"/>
    </xf>
    <xf numFmtId="4" fontId="21" fillId="0" borderId="0" xfId="0" applyNumberFormat="1" applyFont="1" applyFill="1" applyBorder="1" applyAlignment="1">
      <alignment horizontal="center"/>
    </xf>
    <xf numFmtId="166" fontId="21" fillId="0" borderId="0" xfId="0" applyNumberFormat="1" applyFont="1" applyBorder="1" applyAlignment="1">
      <alignment horizontal="center"/>
    </xf>
    <xf numFmtId="166" fontId="21" fillId="0" borderId="0" xfId="0" applyNumberFormat="1" applyFont="1" applyBorder="1" applyAlignment="1">
      <alignment horizontal="center" readingOrder="1"/>
    </xf>
    <xf numFmtId="166" fontId="21" fillId="0" borderId="0" xfId="0" applyNumberFormat="1" applyFont="1" applyFill="1" applyBorder="1" applyAlignment="1">
      <alignment horizontal="center" readingOrder="1"/>
    </xf>
    <xf numFmtId="166" fontId="21" fillId="0" borderId="0" xfId="0" applyNumberFormat="1" applyFont="1" applyFill="1" applyBorder="1" applyAlignment="1">
      <alignment horizontal="center"/>
    </xf>
    <xf numFmtId="4" fontId="21" fillId="0" borderId="0" xfId="0" applyNumberFormat="1" applyFont="1" applyFill="1" applyBorder="1" applyAlignment="1">
      <alignment horizontal="center" vertical="top"/>
    </xf>
    <xf numFmtId="4" fontId="22" fillId="0" borderId="0" xfId="0" applyNumberFormat="1" applyFont="1" applyBorder="1" applyAlignment="1">
      <alignment horizontal="center" vertical="center"/>
    </xf>
    <xf numFmtId="166" fontId="2" fillId="0" borderId="10" xfId="0" applyNumberFormat="1" applyFont="1" applyBorder="1" applyAlignment="1">
      <alignment horizontal="center" readingOrder="1"/>
    </xf>
    <xf numFmtId="0" fontId="32" fillId="0" borderId="0" xfId="0" applyFont="1" applyAlignment="1">
      <alignment horizontal="left" vertical="center" wrapText="1"/>
    </xf>
    <xf numFmtId="0" fontId="32" fillId="0" borderId="0" xfId="0" applyFont="1"/>
    <xf numFmtId="0" fontId="33" fillId="0" borderId="0" xfId="0" applyFont="1" applyAlignment="1">
      <alignment horizontal="justify" vertical="center" wrapText="1"/>
    </xf>
    <xf numFmtId="0" fontId="33" fillId="0" borderId="0" xfId="0" applyFont="1"/>
    <xf numFmtId="0" fontId="33" fillId="0" borderId="0" xfId="0" applyNumberFormat="1" applyFont="1" applyAlignment="1">
      <alignment horizontal="justify" vertical="center" wrapText="1"/>
    </xf>
    <xf numFmtId="0" fontId="2" fillId="0" borderId="10" xfId="0" applyFont="1" applyBorder="1" applyAlignment="1">
      <alignment horizontal="center" vertical="top"/>
    </xf>
    <xf numFmtId="49" fontId="23" fillId="0" borderId="0" xfId="0" applyNumberFormat="1" applyFont="1" applyFill="1" applyBorder="1" applyAlignment="1">
      <alignment horizontal="center" vertical="top"/>
    </xf>
    <xf numFmtId="4" fontId="23" fillId="0" borderId="0" xfId="0" applyNumberFormat="1" applyFont="1" applyFill="1" applyBorder="1"/>
    <xf numFmtId="49" fontId="8" fillId="13" borderId="13" xfId="0" applyNumberFormat="1" applyFont="1" applyFill="1" applyBorder="1" applyAlignment="1">
      <alignment horizontal="center" vertical="center"/>
    </xf>
    <xf numFmtId="169" fontId="22" fillId="0" borderId="0" xfId="0" applyNumberFormat="1" applyFont="1" applyBorder="1" applyAlignment="1">
      <alignment horizontal="center"/>
    </xf>
    <xf numFmtId="0" fontId="9" fillId="13" borderId="15" xfId="0" applyFont="1" applyFill="1" applyBorder="1" applyAlignment="1">
      <alignment horizontal="left" vertical="center"/>
    </xf>
    <xf numFmtId="49" fontId="23" fillId="0" borderId="10" xfId="0" applyNumberFormat="1" applyFont="1" applyFill="1" applyBorder="1" applyAlignment="1">
      <alignment horizontal="center" vertical="top"/>
    </xf>
    <xf numFmtId="4" fontId="23" fillId="0" borderId="10" xfId="0" applyNumberFormat="1" applyFont="1" applyFill="1" applyBorder="1"/>
    <xf numFmtId="0" fontId="23" fillId="0" borderId="0" xfId="0" applyFont="1" applyBorder="1" applyAlignment="1">
      <alignment horizontal="justify" vertical="top" wrapText="1"/>
    </xf>
    <xf numFmtId="0" fontId="23" fillId="0" borderId="10" xfId="0" applyFont="1" applyBorder="1" applyAlignment="1">
      <alignment horizontal="center" readingOrder="1"/>
    </xf>
    <xf numFmtId="166" fontId="23" fillId="0" borderId="10" xfId="0" applyNumberFormat="1" applyFont="1" applyBorder="1" applyAlignment="1">
      <alignment horizontal="center" readingOrder="1"/>
    </xf>
    <xf numFmtId="0" fontId="5" fillId="0" borderId="0" xfId="0" applyFont="1" applyFill="1" applyBorder="1" applyAlignment="1">
      <alignment horizontal="left" vertical="center" wrapText="1"/>
    </xf>
    <xf numFmtId="14" fontId="6" fillId="0" borderId="0" xfId="0" applyNumberFormat="1" applyFont="1" applyFill="1" applyBorder="1" applyAlignment="1">
      <alignment vertical="center" wrapText="1"/>
    </xf>
    <xf numFmtId="49" fontId="22" fillId="0" borderId="0" xfId="0" applyNumberFormat="1" applyFont="1" applyBorder="1" applyAlignment="1">
      <alignment horizontal="center" vertical="top"/>
    </xf>
    <xf numFmtId="0" fontId="22" fillId="0" borderId="0" xfId="0" applyFont="1" applyBorder="1" applyAlignment="1">
      <alignment horizontal="justify" vertical="top" wrapText="1"/>
    </xf>
    <xf numFmtId="49" fontId="22" fillId="0" borderId="0" xfId="0" applyNumberFormat="1" applyFont="1" applyAlignment="1">
      <alignment horizontal="center" vertical="top"/>
    </xf>
    <xf numFmtId="3" fontId="2" fillId="0" borderId="10" xfId="0" applyNumberFormat="1" applyFont="1" applyBorder="1" applyAlignment="1">
      <alignment horizontal="center"/>
    </xf>
    <xf numFmtId="0" fontId="22" fillId="0" borderId="10" xfId="0" applyFont="1" applyBorder="1" applyAlignment="1">
      <alignment horizontal="justify" vertical="top" wrapText="1"/>
    </xf>
    <xf numFmtId="0" fontId="22" fillId="0" borderId="0" xfId="0" applyFont="1" applyFill="1" applyBorder="1" applyAlignment="1">
      <alignment horizontal="justify" vertical="top" wrapText="1"/>
    </xf>
    <xf numFmtId="4" fontId="22" fillId="0" borderId="10" xfId="0" applyNumberFormat="1" applyFont="1" applyFill="1" applyBorder="1" applyAlignment="1">
      <alignment horizontal="center"/>
    </xf>
    <xf numFmtId="0" fontId="32" fillId="0" borderId="0" xfId="0" applyFont="1" applyFill="1" applyBorder="1" applyAlignment="1">
      <alignment vertical="center" wrapText="1"/>
    </xf>
    <xf numFmtId="0" fontId="33" fillId="0" borderId="0" xfId="0" applyFont="1" applyFill="1" applyBorder="1" applyAlignment="1">
      <alignment horizontal="center" vertical="center"/>
    </xf>
    <xf numFmtId="4" fontId="33" fillId="0" borderId="0" xfId="0" applyNumberFormat="1" applyFont="1" applyFill="1" applyBorder="1" applyAlignment="1">
      <alignment horizontal="center" vertical="center"/>
    </xf>
    <xf numFmtId="4" fontId="33" fillId="0" borderId="0" xfId="0" applyNumberFormat="1" applyFont="1" applyFill="1" applyBorder="1" applyAlignment="1">
      <alignment horizontal="center"/>
    </xf>
    <xf numFmtId="4" fontId="54" fillId="0" borderId="0" xfId="0" applyNumberFormat="1" applyFont="1" applyBorder="1" applyAlignment="1">
      <alignment horizontal="center"/>
    </xf>
    <xf numFmtId="0" fontId="23" fillId="0" borderId="0" xfId="0" applyFont="1" applyBorder="1" applyAlignment="1">
      <alignment horizontal="center" readingOrder="1"/>
    </xf>
    <xf numFmtId="166" fontId="23" fillId="0" borderId="0" xfId="0" applyNumberFormat="1" applyFont="1" applyFill="1" applyBorder="1" applyAlignment="1">
      <alignment horizontal="center" readingOrder="1"/>
    </xf>
    <xf numFmtId="166" fontId="23" fillId="0" borderId="0" xfId="0" applyNumberFormat="1" applyFont="1" applyBorder="1" applyAlignment="1">
      <alignment horizontal="center" readingOrder="1"/>
    </xf>
    <xf numFmtId="166" fontId="23" fillId="0" borderId="10" xfId="0" applyNumberFormat="1" applyFont="1" applyFill="1" applyBorder="1" applyAlignment="1">
      <alignment horizontal="center" readingOrder="1"/>
    </xf>
    <xf numFmtId="0" fontId="22" fillId="0" borderId="0" xfId="0" applyFont="1" applyFill="1" applyBorder="1" applyAlignment="1">
      <alignment horizontal="center" vertical="top"/>
    </xf>
    <xf numFmtId="165" fontId="22" fillId="0" borderId="0" xfId="0" applyNumberFormat="1" applyFont="1" applyFill="1" applyBorder="1" applyAlignment="1">
      <alignment horizontal="center" vertical="top"/>
    </xf>
    <xf numFmtId="170" fontId="22" fillId="0" borderId="0" xfId="0" applyNumberFormat="1" applyFont="1" applyFill="1" applyBorder="1" applyAlignment="1">
      <alignment horizontal="right" vertical="top"/>
    </xf>
    <xf numFmtId="49" fontId="22" fillId="0" borderId="0" xfId="0" applyNumberFormat="1" applyFont="1" applyBorder="1" applyAlignment="1">
      <alignment horizontal="center"/>
    </xf>
    <xf numFmtId="49" fontId="22" fillId="0" borderId="0" xfId="0" applyNumberFormat="1" applyFont="1" applyFill="1" applyAlignment="1">
      <alignment horizontal="center" vertical="center"/>
    </xf>
    <xf numFmtId="0" fontId="22" fillId="0" borderId="0" xfId="0" applyFont="1" applyFill="1" applyBorder="1" applyAlignment="1">
      <alignment horizontal="right"/>
    </xf>
    <xf numFmtId="0" fontId="22" fillId="0" borderId="0" xfId="0" applyFont="1" applyFill="1" applyBorder="1" applyAlignment="1">
      <alignment vertical="center" wrapText="1"/>
    </xf>
    <xf numFmtId="49" fontId="22" fillId="0" borderId="10" xfId="0" applyNumberFormat="1" applyFont="1" applyBorder="1" applyAlignment="1">
      <alignment horizontal="center"/>
    </xf>
    <xf numFmtId="0" fontId="22" fillId="0" borderId="10" xfId="0" applyFont="1" applyBorder="1" applyAlignment="1">
      <alignment horizontal="left" wrapText="1"/>
    </xf>
    <xf numFmtId="0" fontId="22" fillId="0" borderId="0" xfId="40" applyFont="1" applyFill="1" applyBorder="1" applyAlignment="1">
      <alignment horizontal="justify" vertical="top" wrapText="1"/>
    </xf>
    <xf numFmtId="4" fontId="22" fillId="0" borderId="10" xfId="40" applyNumberFormat="1" applyFont="1" applyFill="1" applyBorder="1" applyAlignment="1">
      <alignment horizontal="center"/>
    </xf>
    <xf numFmtId="0" fontId="22" fillId="0" borderId="10" xfId="40" applyFont="1" applyFill="1" applyBorder="1" applyAlignment="1">
      <alignment horizontal="center"/>
    </xf>
    <xf numFmtId="0" fontId="22" fillId="0" borderId="10" xfId="40" applyFont="1" applyBorder="1" applyAlignment="1">
      <alignment horizontal="left" wrapText="1"/>
    </xf>
    <xf numFmtId="4" fontId="22" fillId="0" borderId="0" xfId="40" applyNumberFormat="1" applyFont="1" applyFill="1" applyBorder="1" applyAlignment="1">
      <alignment horizontal="right"/>
    </xf>
    <xf numFmtId="0" fontId="22" fillId="0" borderId="0" xfId="40" applyFont="1" applyFill="1" applyBorder="1" applyAlignment="1">
      <alignment horizontal="right"/>
    </xf>
    <xf numFmtId="0" fontId="22" fillId="0" borderId="0" xfId="40" applyFont="1" applyFill="1" applyBorder="1" applyAlignment="1">
      <alignment horizontal="center"/>
    </xf>
    <xf numFmtId="0" fontId="22" fillId="0" borderId="0" xfId="40" applyFont="1" applyFill="1" applyBorder="1" applyAlignment="1">
      <alignment vertical="center" wrapText="1"/>
    </xf>
    <xf numFmtId="4" fontId="22" fillId="0" borderId="0" xfId="40" applyNumberFormat="1" applyFont="1" applyFill="1" applyBorder="1" applyAlignment="1">
      <alignment horizontal="center"/>
    </xf>
    <xf numFmtId="0" fontId="6" fillId="0" borderId="0" xfId="0" applyNumberFormat="1" applyFont="1" applyBorder="1" applyAlignment="1">
      <alignment horizontal="justify" vertical="top" wrapText="1"/>
    </xf>
    <xf numFmtId="0" fontId="22" fillId="0" borderId="0" xfId="0" applyFont="1" applyBorder="1" applyAlignment="1">
      <alignment horizontal="center"/>
    </xf>
    <xf numFmtId="164" fontId="2" fillId="0" borderId="0" xfId="0" applyNumberFormat="1" applyFont="1" applyFill="1" applyBorder="1" applyAlignment="1">
      <alignment horizontal="right"/>
    </xf>
    <xf numFmtId="0" fontId="23" fillId="0" borderId="0" xfId="0" applyFont="1" applyFill="1" applyBorder="1" applyAlignment="1">
      <alignment horizontal="justify" vertical="top" wrapText="1"/>
    </xf>
    <xf numFmtId="4" fontId="23" fillId="0" borderId="10" xfId="0" applyNumberFormat="1" applyFont="1" applyBorder="1" applyAlignment="1">
      <alignment horizontal="center"/>
    </xf>
    <xf numFmtId="0" fontId="23" fillId="0" borderId="0" xfId="0" applyFont="1" applyFill="1" applyBorder="1" applyAlignment="1">
      <alignment vertical="center" wrapText="1"/>
    </xf>
    <xf numFmtId="4" fontId="23" fillId="0" borderId="10" xfId="0" applyNumberFormat="1" applyFont="1" applyFill="1" applyBorder="1" applyAlignment="1">
      <alignment horizontal="center"/>
    </xf>
    <xf numFmtId="0" fontId="23" fillId="0" borderId="0" xfId="0" applyFont="1" applyFill="1" applyBorder="1" applyAlignment="1">
      <alignment horizontal="center" vertical="center"/>
    </xf>
    <xf numFmtId="4" fontId="23" fillId="0" borderId="0" xfId="0" applyNumberFormat="1" applyFont="1" applyFill="1" applyBorder="1" applyAlignment="1">
      <alignment horizontal="center" vertical="center"/>
    </xf>
    <xf numFmtId="4" fontId="23" fillId="0" borderId="0" xfId="0" applyNumberFormat="1" applyFont="1" applyFill="1" applyBorder="1" applyAlignment="1">
      <alignment horizontal="center"/>
    </xf>
    <xf numFmtId="4" fontId="23" fillId="0" borderId="0" xfId="0" applyNumberFormat="1" applyFont="1" applyFill="1" applyBorder="1" applyAlignment="1">
      <alignment horizontal="right"/>
    </xf>
    <xf numFmtId="0" fontId="23" fillId="0" borderId="0" xfId="0" applyFont="1" applyFill="1" applyBorder="1" applyAlignment="1">
      <alignment horizontal="center"/>
    </xf>
    <xf numFmtId="164" fontId="23" fillId="0" borderId="0" xfId="0" applyNumberFormat="1" applyFont="1" applyFill="1" applyBorder="1" applyAlignment="1">
      <alignment horizontal="right"/>
    </xf>
    <xf numFmtId="14" fontId="23" fillId="0" borderId="0" xfId="0" applyNumberFormat="1" applyFont="1" applyFill="1" applyBorder="1" applyAlignment="1">
      <alignment vertical="center" wrapText="1"/>
    </xf>
    <xf numFmtId="49" fontId="23" fillId="0" borderId="0" xfId="0" applyNumberFormat="1" applyFont="1" applyFill="1" applyAlignment="1">
      <alignment horizontal="center" vertical="top"/>
    </xf>
    <xf numFmtId="4" fontId="23" fillId="0" borderId="0" xfId="0" applyNumberFormat="1" applyFont="1" applyBorder="1" applyAlignment="1">
      <alignment horizontal="center"/>
    </xf>
    <xf numFmtId="0" fontId="23" fillId="0" borderId="10" xfId="0" applyFont="1" applyFill="1" applyBorder="1" applyAlignment="1">
      <alignment vertical="center" wrapText="1"/>
    </xf>
    <xf numFmtId="49" fontId="2" fillId="0" borderId="11" xfId="0" applyNumberFormat="1" applyFont="1" applyBorder="1" applyAlignment="1">
      <alignment horizontal="center" vertical="center"/>
    </xf>
    <xf numFmtId="0" fontId="22" fillId="0" borderId="10" xfId="0" applyFont="1" applyBorder="1" applyAlignment="1">
      <alignment horizontal="justify" wrapText="1"/>
    </xf>
    <xf numFmtId="168" fontId="2" fillId="0" borderId="11" xfId="0" applyNumberFormat="1" applyFont="1" applyBorder="1" applyAlignment="1">
      <alignment horizontal="right"/>
    </xf>
    <xf numFmtId="0" fontId="22" fillId="0" borderId="0" xfId="0" applyFont="1" applyBorder="1" applyAlignment="1">
      <alignment vertical="center" wrapText="1"/>
    </xf>
    <xf numFmtId="168" fontId="22" fillId="0" borderId="0" xfId="0" applyNumberFormat="1" applyFont="1" applyBorder="1" applyAlignment="1">
      <alignment horizontal="right"/>
    </xf>
    <xf numFmtId="7" fontId="22" fillId="0" borderId="0" xfId="0" applyNumberFormat="1" applyFont="1" applyBorder="1" applyAlignment="1">
      <alignment horizontal="right" vertical="top"/>
    </xf>
    <xf numFmtId="4" fontId="22" fillId="0" borderId="0" xfId="0" applyNumberFormat="1" applyFont="1" applyBorder="1" applyAlignment="1">
      <alignment horizontal="center" vertical="top"/>
    </xf>
    <xf numFmtId="0" fontId="22" fillId="0" borderId="0" xfId="0" applyFont="1" applyBorder="1" applyAlignment="1">
      <alignment horizontal="center" vertical="top"/>
    </xf>
    <xf numFmtId="0" fontId="22" fillId="0" borderId="0" xfId="0" applyFont="1" applyBorder="1" applyAlignment="1">
      <alignment horizontal="justify" wrapText="1"/>
    </xf>
    <xf numFmtId="0" fontId="6" fillId="0" borderId="10" xfId="0" applyFont="1" applyFill="1" applyBorder="1" applyAlignment="1">
      <alignment horizontal="justify" wrapText="1"/>
    </xf>
    <xf numFmtId="49" fontId="2" fillId="0" borderId="0" xfId="0" quotePrefix="1" applyNumberFormat="1" applyFont="1" applyBorder="1" applyAlignment="1">
      <alignment horizontal="center" vertical="center"/>
    </xf>
    <xf numFmtId="0" fontId="2" fillId="0" borderId="11" xfId="0" applyFont="1" applyBorder="1" applyAlignment="1">
      <alignment horizontal="center"/>
    </xf>
    <xf numFmtId="4" fontId="2" fillId="0" borderId="11" xfId="0" applyNumberFormat="1" applyFont="1" applyBorder="1" applyAlignment="1">
      <alignment horizontal="center"/>
    </xf>
    <xf numFmtId="0" fontId="2" fillId="0" borderId="11" xfId="0" applyNumberFormat="1" applyFont="1" applyBorder="1" applyAlignment="1" applyProtection="1">
      <alignment horizontal="left" vertical="top" wrapText="1" readingOrder="1"/>
      <protection locked="0"/>
    </xf>
    <xf numFmtId="3" fontId="2" fillId="0" borderId="11" xfId="0" applyNumberFormat="1" applyFont="1" applyBorder="1" applyAlignment="1">
      <alignment horizontal="center"/>
    </xf>
    <xf numFmtId="0" fontId="9" fillId="13" borderId="14" xfId="0" applyFont="1" applyFill="1" applyBorder="1" applyAlignment="1">
      <alignment horizontal="left" vertical="center"/>
    </xf>
    <xf numFmtId="168" fontId="7" fillId="0" borderId="0" xfId="0" applyNumberFormat="1" applyFont="1" applyFill="1"/>
    <xf numFmtId="2" fontId="22" fillId="0" borderId="10" xfId="40" applyNumberFormat="1" applyFont="1" applyFill="1" applyBorder="1" applyAlignment="1">
      <alignment horizontal="center"/>
    </xf>
    <xf numFmtId="0" fontId="6" fillId="17" borderId="10" xfId="38" quotePrefix="1" applyFont="1" applyFill="1" applyBorder="1" applyAlignment="1" applyProtection="1">
      <alignment horizontal="justify" wrapText="1"/>
    </xf>
    <xf numFmtId="0" fontId="6" fillId="0" borderId="0" xfId="0" quotePrefix="1" applyFont="1" applyBorder="1" applyAlignment="1">
      <alignment horizontal="justify" vertical="top" wrapText="1"/>
    </xf>
    <xf numFmtId="0" fontId="2" fillId="0" borderId="0" xfId="0" applyFont="1" applyAlignment="1">
      <alignment horizontal="center"/>
    </xf>
    <xf numFmtId="4" fontId="30" fillId="0" borderId="0" xfId="0" applyNumberFormat="1" applyFont="1" applyAlignment="1">
      <alignment horizontal="center"/>
    </xf>
    <xf numFmtId="168" fontId="2" fillId="0" borderId="0" xfId="0" applyNumberFormat="1" applyFont="1" applyAlignment="1">
      <alignment horizontal="right"/>
    </xf>
    <xf numFmtId="0" fontId="22" fillId="0" borderId="0" xfId="0" applyFont="1" applyAlignment="1">
      <alignment horizontal="justify" vertical="top" wrapText="1"/>
    </xf>
    <xf numFmtId="4" fontId="2" fillId="0" borderId="0" xfId="0" applyNumberFormat="1" applyFont="1" applyAlignment="1">
      <alignment horizontal="right"/>
    </xf>
    <xf numFmtId="0" fontId="2" fillId="0" borderId="0" xfId="0" applyFont="1" applyAlignment="1">
      <alignment horizontal="right"/>
    </xf>
    <xf numFmtId="0" fontId="6" fillId="0" borderId="0" xfId="0" applyFont="1" applyAlignment="1">
      <alignment horizontal="justify" vertical="top" wrapText="1"/>
    </xf>
    <xf numFmtId="2" fontId="2" fillId="0" borderId="10" xfId="0" applyNumberFormat="1" applyFont="1" applyBorder="1" applyAlignment="1">
      <alignment horizontal="center"/>
    </xf>
    <xf numFmtId="2" fontId="2" fillId="0" borderId="10" xfId="0" applyNumberFormat="1" applyFont="1" applyFill="1" applyBorder="1" applyAlignment="1">
      <alignment horizontal="center"/>
    </xf>
    <xf numFmtId="0" fontId="23" fillId="0" borderId="0" xfId="50" applyFont="1" applyFill="1" applyBorder="1" applyAlignment="1">
      <alignment horizontal="justify" vertical="top" wrapText="1"/>
    </xf>
    <xf numFmtId="0" fontId="2" fillId="0" borderId="0" xfId="51" applyFont="1" applyBorder="1" applyAlignment="1">
      <alignment horizontal="center"/>
    </xf>
    <xf numFmtId="4" fontId="2" fillId="0" borderId="0" xfId="51" applyNumberFormat="1" applyFont="1" applyFill="1" applyBorder="1" applyAlignment="1">
      <alignment horizontal="center"/>
    </xf>
    <xf numFmtId="0" fontId="6" fillId="0" borderId="0" xfId="51" applyFont="1" applyBorder="1" applyAlignment="1">
      <alignment vertical="center" wrapText="1"/>
    </xf>
    <xf numFmtId="0" fontId="6" fillId="0" borderId="10" xfId="51" applyFont="1" applyBorder="1" applyAlignment="1">
      <alignment horizontal="justify" wrapText="1"/>
    </xf>
    <xf numFmtId="0" fontId="2" fillId="0" borderId="10" xfId="51" applyFont="1" applyBorder="1" applyAlignment="1">
      <alignment horizontal="center"/>
    </xf>
    <xf numFmtId="4" fontId="2" fillId="0" borderId="10" xfId="51" applyNumberFormat="1" applyFont="1" applyFill="1" applyBorder="1" applyAlignment="1">
      <alignment horizontal="center"/>
    </xf>
    <xf numFmtId="49" fontId="22" fillId="0" borderId="0" xfId="0" applyNumberFormat="1" applyFont="1" applyBorder="1" applyAlignment="1">
      <alignment horizontal="center" vertical="center"/>
    </xf>
    <xf numFmtId="4" fontId="22" fillId="0" borderId="0" xfId="0" applyNumberFormat="1" applyFont="1" applyBorder="1" applyAlignment="1">
      <alignment horizontal="right"/>
    </xf>
    <xf numFmtId="0" fontId="22" fillId="0" borderId="0" xfId="51" applyFont="1" applyBorder="1" applyAlignment="1">
      <alignment horizontal="center"/>
    </xf>
    <xf numFmtId="4" fontId="22" fillId="0" borderId="0" xfId="51" applyNumberFormat="1" applyFont="1" applyFill="1" applyBorder="1" applyAlignment="1">
      <alignment horizontal="center"/>
    </xf>
    <xf numFmtId="49" fontId="22" fillId="0" borderId="10" xfId="0" applyNumberFormat="1" applyFont="1" applyBorder="1" applyAlignment="1">
      <alignment horizontal="center" vertical="center"/>
    </xf>
    <xf numFmtId="0" fontId="22" fillId="0" borderId="10" xfId="51" applyFont="1" applyBorder="1" applyAlignment="1">
      <alignment horizontal="center"/>
    </xf>
    <xf numFmtId="4" fontId="22" fillId="0" borderId="10" xfId="51" applyNumberFormat="1" applyFont="1" applyFill="1" applyBorder="1" applyAlignment="1">
      <alignment horizontal="center"/>
    </xf>
    <xf numFmtId="168" fontId="22" fillId="0" borderId="10" xfId="0" applyNumberFormat="1" applyFont="1" applyBorder="1" applyAlignment="1">
      <alignment horizontal="right"/>
    </xf>
    <xf numFmtId="49" fontId="56" fillId="0" borderId="0" xfId="0" applyNumberFormat="1" applyFont="1" applyBorder="1" applyAlignment="1">
      <alignment horizontal="center" vertical="center"/>
    </xf>
    <xf numFmtId="0" fontId="57" fillId="0" borderId="0" xfId="0" applyFont="1" applyBorder="1" applyAlignment="1">
      <alignment vertical="center" wrapText="1"/>
    </xf>
    <xf numFmtId="0" fontId="56" fillId="0" borderId="0" xfId="0" applyFont="1" applyBorder="1" applyAlignment="1">
      <alignment horizontal="center"/>
    </xf>
    <xf numFmtId="4" fontId="56" fillId="0" borderId="0" xfId="0" applyNumberFormat="1" applyFont="1" applyFill="1" applyBorder="1" applyAlignment="1">
      <alignment horizontal="center"/>
    </xf>
    <xf numFmtId="4" fontId="56" fillId="0" borderId="0" xfId="0" applyNumberFormat="1" applyFont="1" applyBorder="1" applyAlignment="1">
      <alignment horizontal="center"/>
    </xf>
    <xf numFmtId="4" fontId="56" fillId="0" borderId="0" xfId="0" applyNumberFormat="1" applyFont="1" applyBorder="1" applyAlignment="1">
      <alignment horizontal="right"/>
    </xf>
    <xf numFmtId="49" fontId="22" fillId="0" borderId="0" xfId="51" applyNumberFormat="1" applyFont="1" applyBorder="1" applyAlignment="1">
      <alignment horizontal="center" vertical="top"/>
    </xf>
    <xf numFmtId="14" fontId="23" fillId="0" borderId="0" xfId="51" applyNumberFormat="1" applyFont="1" applyBorder="1" applyAlignment="1">
      <alignment horizontal="justify" vertical="top" wrapText="1"/>
    </xf>
    <xf numFmtId="49" fontId="22" fillId="0" borderId="0" xfId="51" applyNumberFormat="1" applyFont="1" applyFill="1" applyBorder="1" applyAlignment="1">
      <alignment horizontal="center" vertical="top"/>
    </xf>
    <xf numFmtId="49" fontId="22" fillId="0" borderId="10" xfId="51" applyNumberFormat="1" applyFont="1" applyBorder="1" applyAlignment="1">
      <alignment horizontal="center" vertical="top"/>
    </xf>
    <xf numFmtId="0" fontId="23" fillId="0" borderId="10" xfId="50" applyFont="1" applyFill="1" applyBorder="1" applyAlignment="1">
      <alignment horizontal="justify" vertical="top" wrapText="1"/>
    </xf>
    <xf numFmtId="0" fontId="58" fillId="0" borderId="0" xfId="51" applyFont="1" applyFill="1" applyBorder="1" applyAlignment="1">
      <alignment horizontal="center"/>
    </xf>
    <xf numFmtId="4" fontId="58" fillId="0" borderId="0" xfId="51" applyNumberFormat="1" applyFont="1" applyFill="1" applyBorder="1" applyAlignment="1">
      <alignment horizontal="center"/>
    </xf>
    <xf numFmtId="4" fontId="58" fillId="0" borderId="0" xfId="51" applyNumberFormat="1" applyFont="1" applyFill="1" applyBorder="1" applyAlignment="1">
      <alignment horizontal="right"/>
    </xf>
    <xf numFmtId="49" fontId="22" fillId="0" borderId="0" xfId="0" applyNumberFormat="1" applyFont="1" applyFill="1" applyBorder="1" applyAlignment="1">
      <alignment horizontal="center" vertical="top"/>
    </xf>
    <xf numFmtId="49" fontId="58" fillId="0" borderId="0" xfId="51" applyNumberFormat="1" applyFont="1" applyFill="1" applyBorder="1" applyAlignment="1">
      <alignment horizontal="center" vertical="top"/>
    </xf>
    <xf numFmtId="49" fontId="58" fillId="0" borderId="10" xfId="51" applyNumberFormat="1" applyFont="1" applyFill="1" applyBorder="1" applyAlignment="1">
      <alignment horizontal="center" vertical="center"/>
    </xf>
    <xf numFmtId="49" fontId="22" fillId="0" borderId="0" xfId="0" applyNumberFormat="1" applyFont="1" applyFill="1" applyAlignment="1">
      <alignment horizontal="center" vertical="top"/>
    </xf>
    <xf numFmtId="164" fontId="22" fillId="0" borderId="0" xfId="0" applyNumberFormat="1" applyFont="1" applyFill="1" applyBorder="1" applyAlignment="1">
      <alignment horizontal="right"/>
    </xf>
    <xf numFmtId="49" fontId="22" fillId="0" borderId="10" xfId="0" applyNumberFormat="1" applyFont="1" applyFill="1" applyBorder="1" applyAlignment="1">
      <alignment horizontal="center" vertical="top"/>
    </xf>
    <xf numFmtId="0" fontId="56" fillId="0" borderId="0" xfId="0" applyFont="1" applyBorder="1" applyAlignment="1">
      <alignment horizontal="center" vertical="top"/>
    </xf>
    <xf numFmtId="4" fontId="56" fillId="0" borderId="0" xfId="0" applyNumberFormat="1" applyFont="1" applyBorder="1" applyAlignment="1">
      <alignment horizontal="center" vertical="top"/>
    </xf>
    <xf numFmtId="7" fontId="56" fillId="0" borderId="0" xfId="0" applyNumberFormat="1" applyFont="1" applyBorder="1" applyAlignment="1">
      <alignment horizontal="right" vertical="top"/>
    </xf>
    <xf numFmtId="49" fontId="56" fillId="0" borderId="0" xfId="0" applyNumberFormat="1" applyFont="1" applyAlignment="1">
      <alignment horizontal="center" vertical="top"/>
    </xf>
    <xf numFmtId="169" fontId="56" fillId="0" borderId="0" xfId="0" applyNumberFormat="1" applyFont="1" applyBorder="1" applyAlignment="1">
      <alignment horizontal="center"/>
    </xf>
    <xf numFmtId="168" fontId="56" fillId="0" borderId="0" xfId="0" applyNumberFormat="1" applyFont="1" applyBorder="1" applyAlignment="1">
      <alignment horizontal="right"/>
    </xf>
    <xf numFmtId="167" fontId="22" fillId="0" borderId="0" xfId="0" applyNumberFormat="1" applyFont="1" applyBorder="1" applyAlignment="1">
      <alignment horizontal="right" vertical="top"/>
    </xf>
    <xf numFmtId="0" fontId="22" fillId="0" borderId="10" xfId="0" applyFont="1" applyBorder="1" applyAlignment="1">
      <alignment horizontal="center"/>
    </xf>
    <xf numFmtId="49" fontId="56" fillId="0" borderId="0" xfId="0" applyNumberFormat="1" applyFont="1" applyBorder="1" applyAlignment="1">
      <alignment horizontal="center" vertical="top"/>
    </xf>
    <xf numFmtId="0" fontId="57" fillId="0" borderId="0" xfId="0" applyFont="1" applyBorder="1" applyAlignment="1">
      <alignment horizontal="justify" vertical="top" wrapText="1"/>
    </xf>
    <xf numFmtId="166" fontId="56" fillId="0" borderId="0" xfId="0" applyNumberFormat="1" applyFont="1" applyBorder="1" applyAlignment="1">
      <alignment horizontal="center"/>
    </xf>
    <xf numFmtId="49" fontId="59" fillId="0" borderId="0" xfId="0" applyNumberFormat="1" applyFont="1" applyFill="1" applyBorder="1" applyAlignment="1">
      <alignment horizontal="center" vertical="top"/>
    </xf>
    <xf numFmtId="0" fontId="59" fillId="0" borderId="0" xfId="0" applyFont="1" applyFill="1" applyBorder="1" applyAlignment="1">
      <alignment vertical="center" wrapText="1"/>
    </xf>
    <xf numFmtId="4" fontId="59" fillId="0" borderId="0" xfId="0" applyNumberFormat="1" applyFont="1" applyFill="1" applyBorder="1" applyAlignment="1">
      <alignment horizontal="center"/>
    </xf>
    <xf numFmtId="4" fontId="59" fillId="0" borderId="0" xfId="0" applyNumberFormat="1" applyFont="1" applyBorder="1" applyAlignment="1">
      <alignment horizontal="center"/>
    </xf>
    <xf numFmtId="49" fontId="3"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4" fontId="31" fillId="0" borderId="0"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4" fontId="3" fillId="0" borderId="0" xfId="0" applyNumberFormat="1" applyFont="1" applyFill="1" applyBorder="1" applyAlignment="1">
      <alignment vertical="center"/>
    </xf>
    <xf numFmtId="0" fontId="2" fillId="0" borderId="10" xfId="0" applyFont="1" applyFill="1" applyBorder="1" applyAlignment="1">
      <alignment vertical="center" wrapText="1"/>
    </xf>
    <xf numFmtId="168" fontId="4" fillId="0" borderId="0" xfId="0" applyNumberFormat="1" applyFont="1"/>
    <xf numFmtId="0" fontId="33" fillId="0" borderId="10" xfId="0" applyFont="1" applyFill="1" applyBorder="1" applyAlignment="1">
      <alignment horizontal="justify" vertical="top" wrapText="1"/>
    </xf>
    <xf numFmtId="0" fontId="53" fillId="0" borderId="10" xfId="0" applyFont="1" applyBorder="1" applyAlignment="1">
      <alignment wrapText="1"/>
    </xf>
    <xf numFmtId="0" fontId="33" fillId="0" borderId="0" xfId="0" applyFont="1" applyFill="1" applyBorder="1" applyAlignment="1">
      <alignment horizontal="justify" vertical="top" wrapText="1"/>
    </xf>
    <xf numFmtId="0" fontId="53" fillId="0" borderId="0" xfId="0" applyFont="1" applyAlignment="1">
      <alignment wrapText="1"/>
    </xf>
    <xf numFmtId="0" fontId="11" fillId="13" borderId="13" xfId="0" applyFont="1" applyFill="1" applyBorder="1" applyAlignment="1">
      <alignment horizontal="center" vertical="center"/>
    </xf>
    <xf numFmtId="0" fontId="1" fillId="13" borderId="13" xfId="0" applyFont="1" applyFill="1" applyBorder="1" applyAlignment="1">
      <alignment horizontal="center"/>
    </xf>
    <xf numFmtId="0" fontId="9" fillId="13" borderId="14"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19" fillId="13" borderId="14" xfId="0" applyFont="1" applyFill="1" applyBorder="1" applyAlignment="1">
      <alignment horizontal="left" vertical="center" wrapText="1"/>
    </xf>
    <xf numFmtId="0" fontId="0" fillId="0" borderId="14" xfId="0" applyBorder="1" applyAlignment="1">
      <alignment vertical="center" wrapText="1"/>
    </xf>
    <xf numFmtId="0" fontId="0" fillId="0" borderId="21" xfId="0" applyBorder="1" applyAlignment="1">
      <alignment vertical="center" wrapText="1"/>
    </xf>
    <xf numFmtId="0" fontId="8" fillId="13" borderId="11" xfId="0" applyFont="1" applyFill="1" applyBorder="1" applyAlignment="1">
      <alignment horizontal="left" vertical="center" wrapText="1"/>
    </xf>
  </cellXfs>
  <cellStyles count="52">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Dobro" xfId="20"/>
    <cellStyle name="Hiperveza_CJENIK-2004" xfId="21"/>
    <cellStyle name="Isticanje1" xfId="22"/>
    <cellStyle name="Isticanje2" xfId="23"/>
    <cellStyle name="Isticanje3" xfId="24"/>
    <cellStyle name="Isticanje4" xfId="25"/>
    <cellStyle name="Isticanje5" xfId="26"/>
    <cellStyle name="Isticanje6" xfId="27"/>
    <cellStyle name="Izlaz" xfId="28"/>
    <cellStyle name="Izračun" xfId="29"/>
    <cellStyle name="Loše" xfId="30"/>
    <cellStyle name="Naslov" xfId="31"/>
    <cellStyle name="Naslov 1" xfId="32"/>
    <cellStyle name="Naslov 2" xfId="33"/>
    <cellStyle name="Naslov 3" xfId="34"/>
    <cellStyle name="Naslov 4" xfId="35"/>
    <cellStyle name="Naslov_Troškovnik_Kotlina" xfId="36"/>
    <cellStyle name="Neutralno" xfId="37"/>
    <cellStyle name="Normal 49" xfId="38"/>
    <cellStyle name="Normal_HRVOJE_ D2 Našice Bizovac" xfId="51"/>
    <cellStyle name="Normalno" xfId="0" builtinId="0"/>
    <cellStyle name="Obično 2" xfId="39"/>
    <cellStyle name="Obično 2 2" xfId="40"/>
    <cellStyle name="Obično 3" xfId="41"/>
    <cellStyle name="Obično_0+443" xfId="42"/>
    <cellStyle name="Obično_A.9. BoQ Slatina Čađavica" xfId="50"/>
    <cellStyle name="Povezana ćelija" xfId="43"/>
    <cellStyle name="Provjera ćelije" xfId="44"/>
    <cellStyle name="STAVKE" xfId="45"/>
    <cellStyle name="Tekst objašnjenja" xfId="46"/>
    <cellStyle name="Tekst upozorenja" xfId="47"/>
    <cellStyle name="Ukupni zbroj" xfId="48"/>
    <cellStyle name="Unos"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10" workbookViewId="0">
      <selection activeCell="A25" sqref="A25"/>
    </sheetView>
  </sheetViews>
  <sheetFormatPr defaultRowHeight="12"/>
  <cols>
    <col min="1" max="1" width="73.5546875" style="214" customWidth="1"/>
    <col min="2" max="16384" width="8.88671875" style="215"/>
  </cols>
  <sheetData>
    <row r="1" spans="1:1" s="213" customFormat="1">
      <c r="A1" s="212" t="s">
        <v>140</v>
      </c>
    </row>
    <row r="3" spans="1:1" ht="24">
      <c r="A3" s="214" t="s">
        <v>141</v>
      </c>
    </row>
    <row r="5" spans="1:1" ht="96">
      <c r="A5" s="216" t="s">
        <v>142</v>
      </c>
    </row>
    <row r="6" spans="1:1">
      <c r="A6" s="216"/>
    </row>
    <row r="7" spans="1:1">
      <c r="A7" s="214" t="s">
        <v>365</v>
      </c>
    </row>
    <row r="9" spans="1:1" ht="24">
      <c r="A9" s="214" t="s">
        <v>143</v>
      </c>
    </row>
    <row r="11" spans="1:1" ht="36">
      <c r="A11" s="216" t="s">
        <v>144</v>
      </c>
    </row>
    <row r="12" spans="1:1">
      <c r="A12" s="216"/>
    </row>
    <row r="13" spans="1:1" ht="60">
      <c r="A13" s="216" t="s">
        <v>366</v>
      </c>
    </row>
    <row r="14" spans="1:1">
      <c r="A14" s="216"/>
    </row>
    <row r="15" spans="1:1" ht="36">
      <c r="A15" s="214" t="s">
        <v>145</v>
      </c>
    </row>
    <row r="17" spans="1:1" ht="60">
      <c r="A17" s="216" t="s">
        <v>146</v>
      </c>
    </row>
    <row r="18" spans="1:1">
      <c r="A18" s="216"/>
    </row>
    <row r="19" spans="1:1" ht="60">
      <c r="A19" s="216" t="s">
        <v>367</v>
      </c>
    </row>
    <row r="20" spans="1:1">
      <c r="A20" s="216"/>
    </row>
    <row r="21" spans="1:1" ht="48">
      <c r="A21" s="216" t="s">
        <v>464</v>
      </c>
    </row>
    <row r="22" spans="1:1">
      <c r="A22" s="216"/>
    </row>
    <row r="23" spans="1:1" ht="48">
      <c r="A23" s="216" t="s">
        <v>465</v>
      </c>
    </row>
    <row r="24" spans="1:1">
      <c r="A24" s="216"/>
    </row>
    <row r="25" spans="1:1" ht="24">
      <c r="A25" s="214" t="s">
        <v>147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435"/>
  <sheetViews>
    <sheetView topLeftCell="A274" zoomScale="110" zoomScaleNormal="110" zoomScaleSheetLayoutView="105" workbookViewId="0">
      <selection activeCell="C251" sqref="C251"/>
    </sheetView>
  </sheetViews>
  <sheetFormatPr defaultRowHeight="11.25"/>
  <cols>
    <col min="1" max="1" width="4.6640625" style="1" customWidth="1"/>
    <col min="2" max="2" width="4.77734375" style="1" customWidth="1"/>
    <col min="3" max="3" width="45.77734375" style="79" customWidth="1"/>
    <col min="4" max="4" width="4.77734375" style="2" customWidth="1"/>
    <col min="5" max="5" width="5.77734375" style="3" customWidth="1"/>
    <col min="6" max="6" width="6.77734375" style="4" customWidth="1"/>
    <col min="7" max="7" width="8.77734375" style="115" customWidth="1"/>
    <col min="8" max="16384" width="8.88671875" style="5"/>
  </cols>
  <sheetData>
    <row r="1" spans="1:7" ht="12">
      <c r="A1" s="218"/>
      <c r="B1" s="218"/>
      <c r="C1" s="237" t="s">
        <v>160</v>
      </c>
      <c r="D1" s="238"/>
      <c r="E1" s="239"/>
      <c r="F1" s="240"/>
      <c r="G1" s="219"/>
    </row>
    <row r="2" spans="1:7" ht="44.25" customHeight="1">
      <c r="A2" s="218"/>
      <c r="B2" s="218"/>
      <c r="C2" s="369" t="s">
        <v>161</v>
      </c>
      <c r="D2" s="370"/>
      <c r="E2" s="370"/>
      <c r="F2" s="370"/>
      <c r="G2" s="219"/>
    </row>
    <row r="3" spans="1:7" ht="45" customHeight="1">
      <c r="A3" s="218"/>
      <c r="B3" s="218"/>
      <c r="C3" s="369" t="s">
        <v>162</v>
      </c>
      <c r="D3" s="370"/>
      <c r="E3" s="370"/>
      <c r="F3" s="370"/>
      <c r="G3" s="219"/>
    </row>
    <row r="4" spans="1:7" ht="45" customHeight="1">
      <c r="A4" s="218"/>
      <c r="B4" s="218"/>
      <c r="C4" s="369" t="s">
        <v>163</v>
      </c>
      <c r="D4" s="370"/>
      <c r="E4" s="370"/>
      <c r="F4" s="370"/>
      <c r="G4" s="219"/>
    </row>
    <row r="5" spans="1:7" ht="41.25" customHeight="1">
      <c r="A5" s="218"/>
      <c r="B5" s="218"/>
      <c r="C5" s="369" t="s">
        <v>364</v>
      </c>
      <c r="D5" s="370"/>
      <c r="E5" s="370"/>
      <c r="F5" s="370"/>
      <c r="G5" s="219"/>
    </row>
    <row r="6" spans="1:7" ht="84.75" customHeight="1">
      <c r="A6" s="218"/>
      <c r="B6" s="218"/>
      <c r="C6" s="369" t="s">
        <v>466</v>
      </c>
      <c r="D6" s="370"/>
      <c r="E6" s="370"/>
      <c r="F6" s="370"/>
      <c r="G6" s="219"/>
    </row>
    <row r="7" spans="1:7" ht="72.75" customHeight="1">
      <c r="A7" s="218"/>
      <c r="B7" s="218"/>
      <c r="C7" s="369" t="s">
        <v>467</v>
      </c>
      <c r="D7" s="370"/>
      <c r="E7" s="370"/>
      <c r="F7" s="370"/>
      <c r="G7" s="219"/>
    </row>
    <row r="8" spans="1:7" ht="123" customHeight="1">
      <c r="A8" s="223"/>
      <c r="B8" s="223"/>
      <c r="C8" s="367" t="s">
        <v>170</v>
      </c>
      <c r="D8" s="368"/>
      <c r="E8" s="368"/>
      <c r="F8" s="368"/>
      <c r="G8" s="224"/>
    </row>
    <row r="9" spans="1:7" ht="12" thickBot="1"/>
    <row r="10" spans="1:7" s="23" customFormat="1" ht="28.5" customHeight="1" thickBot="1">
      <c r="A10" s="66" t="s">
        <v>71</v>
      </c>
      <c r="B10" s="67" t="s">
        <v>15</v>
      </c>
      <c r="C10" s="68" t="s">
        <v>43</v>
      </c>
      <c r="D10" s="69" t="s">
        <v>68</v>
      </c>
      <c r="E10" s="69" t="s">
        <v>62</v>
      </c>
      <c r="F10" s="69" t="s">
        <v>63</v>
      </c>
      <c r="G10" s="110" t="s">
        <v>64</v>
      </c>
    </row>
    <row r="11" spans="1:7">
      <c r="A11" s="6"/>
      <c r="B11" s="6"/>
      <c r="C11" s="75"/>
      <c r="D11" s="7"/>
      <c r="E11" s="8"/>
      <c r="F11" s="9"/>
      <c r="G11" s="111"/>
    </row>
    <row r="12" spans="1:7" s="17" customFormat="1">
      <c r="A12" s="10" t="s">
        <v>52</v>
      </c>
      <c r="B12" s="10"/>
      <c r="C12" s="62" t="s">
        <v>27</v>
      </c>
      <c r="D12" s="11"/>
      <c r="E12" s="12"/>
      <c r="F12" s="12"/>
      <c r="G12" s="151"/>
    </row>
    <row r="13" spans="1:7" s="17" customFormat="1">
      <c r="A13" s="14"/>
      <c r="B13" s="61"/>
      <c r="C13" s="76"/>
      <c r="D13" s="15"/>
      <c r="E13" s="16"/>
      <c r="F13" s="16"/>
      <c r="G13" s="152"/>
    </row>
    <row r="14" spans="1:7" s="17" customFormat="1">
      <c r="A14" s="14"/>
      <c r="B14" s="14" t="s">
        <v>47</v>
      </c>
      <c r="C14" s="81" t="s">
        <v>46</v>
      </c>
      <c r="D14" s="18"/>
      <c r="E14" s="19"/>
      <c r="F14" s="143"/>
      <c r="G14" s="152"/>
    </row>
    <row r="15" spans="1:7" s="17" customFormat="1">
      <c r="A15" s="116" t="s">
        <v>152</v>
      </c>
      <c r="B15" s="14" t="s">
        <v>48</v>
      </c>
      <c r="C15" s="92" t="s">
        <v>49</v>
      </c>
      <c r="D15" s="116"/>
      <c r="E15" s="144"/>
      <c r="F15" s="144"/>
      <c r="G15" s="153"/>
    </row>
    <row r="16" spans="1:7" s="17" customFormat="1" ht="93.75" customHeight="1">
      <c r="A16" s="1"/>
      <c r="B16" s="71"/>
      <c r="C16" s="77" t="s">
        <v>446</v>
      </c>
      <c r="D16" s="15"/>
      <c r="E16" s="16"/>
      <c r="F16" s="145"/>
      <c r="G16" s="152"/>
    </row>
    <row r="17" spans="1:7" s="17" customFormat="1">
      <c r="A17" s="6"/>
      <c r="B17" s="60"/>
      <c r="C17" s="78" t="s">
        <v>39</v>
      </c>
      <c r="D17" s="20" t="s">
        <v>67</v>
      </c>
      <c r="E17" s="9">
        <v>2.33</v>
      </c>
      <c r="F17" s="308">
        <v>0</v>
      </c>
      <c r="G17" s="154">
        <f>E17*F17</f>
        <v>0</v>
      </c>
    </row>
    <row r="18" spans="1:7" s="17" customFormat="1">
      <c r="A18" s="14"/>
      <c r="B18" s="61"/>
      <c r="C18" s="76"/>
      <c r="D18" s="15"/>
      <c r="E18" s="16"/>
      <c r="F18" s="149"/>
      <c r="G18" s="152"/>
    </row>
    <row r="19" spans="1:7" s="17" customFormat="1" ht="33.75">
      <c r="A19" s="217" t="s">
        <v>101</v>
      </c>
      <c r="B19" s="60"/>
      <c r="C19" s="78" t="s">
        <v>214</v>
      </c>
      <c r="D19" s="20" t="s">
        <v>44</v>
      </c>
      <c r="E19" s="9">
        <v>1</v>
      </c>
      <c r="F19" s="308">
        <v>0</v>
      </c>
      <c r="G19" s="154">
        <f>E19*F19</f>
        <v>0</v>
      </c>
    </row>
    <row r="20" spans="1:7" s="17" customFormat="1">
      <c r="A20" s="14"/>
      <c r="B20" s="61"/>
      <c r="C20" s="76"/>
      <c r="D20" s="15"/>
      <c r="E20" s="16"/>
      <c r="F20" s="147"/>
      <c r="G20" s="152"/>
    </row>
    <row r="21" spans="1:7" s="17" customFormat="1">
      <c r="A21" s="61"/>
      <c r="B21" s="61" t="s">
        <v>75</v>
      </c>
      <c r="C21" s="86" t="s">
        <v>76</v>
      </c>
      <c r="D21" s="15"/>
      <c r="E21" s="94"/>
      <c r="F21" s="91"/>
      <c r="G21" s="152"/>
    </row>
    <row r="22" spans="1:7" s="17" customFormat="1">
      <c r="A22" s="72" t="s">
        <v>73</v>
      </c>
      <c r="B22" s="72" t="s">
        <v>77</v>
      </c>
      <c r="C22" s="76" t="s">
        <v>78</v>
      </c>
      <c r="D22" s="59"/>
      <c r="E22" s="119"/>
      <c r="F22" s="94"/>
      <c r="G22" s="155"/>
    </row>
    <row r="23" spans="1:7" s="17" customFormat="1" ht="95.25" customHeight="1">
      <c r="A23" s="72"/>
      <c r="B23" s="72"/>
      <c r="C23" s="77" t="s">
        <v>215</v>
      </c>
      <c r="D23" s="25"/>
      <c r="E23" s="94"/>
      <c r="F23" s="94"/>
      <c r="G23" s="155"/>
    </row>
    <row r="24" spans="1:7" s="17" customFormat="1">
      <c r="A24" s="72"/>
      <c r="B24" s="72"/>
      <c r="C24" s="80" t="s">
        <v>39</v>
      </c>
      <c r="D24" s="25"/>
      <c r="E24" s="94"/>
      <c r="F24" s="94"/>
      <c r="G24" s="155"/>
    </row>
    <row r="25" spans="1:7" s="17" customFormat="1" ht="22.5">
      <c r="A25" s="61" t="s">
        <v>100</v>
      </c>
      <c r="B25" s="72"/>
      <c r="C25" s="181" t="s">
        <v>153</v>
      </c>
      <c r="D25" s="25" t="s">
        <v>129</v>
      </c>
      <c r="E25" s="27">
        <v>20</v>
      </c>
      <c r="F25" s="149">
        <v>0</v>
      </c>
      <c r="G25" s="152">
        <f>E25*F25</f>
        <v>0</v>
      </c>
    </row>
    <row r="26" spans="1:7" s="17" customFormat="1" ht="33.75">
      <c r="A26" s="61" t="s">
        <v>99</v>
      </c>
      <c r="B26" s="72"/>
      <c r="C26" s="181" t="s">
        <v>199</v>
      </c>
      <c r="D26" s="25" t="s">
        <v>44</v>
      </c>
      <c r="E26" s="27">
        <v>8</v>
      </c>
      <c r="F26" s="149">
        <v>0</v>
      </c>
      <c r="G26" s="152">
        <f>E26*F26</f>
        <v>0</v>
      </c>
    </row>
    <row r="27" spans="1:7" s="17" customFormat="1" ht="33.75">
      <c r="A27" s="117" t="s">
        <v>198</v>
      </c>
      <c r="B27" s="117"/>
      <c r="C27" s="82" t="s">
        <v>109</v>
      </c>
      <c r="D27" s="118" t="s">
        <v>44</v>
      </c>
      <c r="E27" s="95">
        <v>20</v>
      </c>
      <c r="F27" s="309">
        <v>0</v>
      </c>
      <c r="G27" s="154">
        <f>E27*F27</f>
        <v>0</v>
      </c>
    </row>
    <row r="28" spans="1:7" s="17" customFormat="1">
      <c r="A28" s="61"/>
      <c r="B28" s="61"/>
      <c r="C28" s="109"/>
      <c r="D28" s="15"/>
      <c r="E28" s="208"/>
      <c r="F28" s="91"/>
      <c r="G28" s="152"/>
    </row>
    <row r="29" spans="1:7" s="17" customFormat="1" ht="22.5">
      <c r="A29" s="116" t="s">
        <v>136</v>
      </c>
      <c r="B29" s="14" t="s">
        <v>61</v>
      </c>
      <c r="C29" s="92" t="s">
        <v>65</v>
      </c>
      <c r="D29" s="116"/>
      <c r="E29" s="209"/>
      <c r="F29" s="144"/>
      <c r="G29" s="153"/>
    </row>
    <row r="30" spans="1:7" s="17" customFormat="1" ht="67.5">
      <c r="A30" s="1"/>
      <c r="B30" s="71"/>
      <c r="C30" s="63" t="s">
        <v>252</v>
      </c>
      <c r="D30" s="15"/>
      <c r="E30" s="204"/>
      <c r="F30" s="15"/>
      <c r="G30" s="152"/>
    </row>
    <row r="31" spans="1:7" s="17" customFormat="1">
      <c r="A31" s="14"/>
      <c r="B31" s="61"/>
      <c r="C31" s="80" t="s">
        <v>39</v>
      </c>
      <c r="D31" s="15"/>
      <c r="E31" s="204"/>
      <c r="F31" s="16"/>
      <c r="G31" s="152"/>
    </row>
    <row r="32" spans="1:7" s="17" customFormat="1" ht="22.5">
      <c r="A32" s="14" t="s">
        <v>137</v>
      </c>
      <c r="B32" s="14"/>
      <c r="C32" s="63" t="s">
        <v>253</v>
      </c>
      <c r="D32" s="15" t="s">
        <v>195</v>
      </c>
      <c r="E32" s="16">
        <v>270</v>
      </c>
      <c r="F32" s="16">
        <v>0</v>
      </c>
      <c r="G32" s="152">
        <f t="shared" ref="G32:G37" si="0">E32*F32</f>
        <v>0</v>
      </c>
    </row>
    <row r="33" spans="1:7" s="17" customFormat="1">
      <c r="A33" s="14" t="s">
        <v>254</v>
      </c>
      <c r="B33" s="14"/>
      <c r="C33" s="63" t="s">
        <v>155</v>
      </c>
      <c r="D33" s="15" t="s">
        <v>45</v>
      </c>
      <c r="E33" s="16">
        <v>54</v>
      </c>
      <c r="F33" s="16">
        <v>0</v>
      </c>
      <c r="G33" s="152">
        <f t="shared" si="0"/>
        <v>0</v>
      </c>
    </row>
    <row r="34" spans="1:7" s="17" customFormat="1">
      <c r="A34" s="14" t="s">
        <v>138</v>
      </c>
      <c r="B34" s="14"/>
      <c r="C34" s="63" t="s">
        <v>154</v>
      </c>
      <c r="D34" s="15" t="s">
        <v>45</v>
      </c>
      <c r="E34" s="16">
        <v>20</v>
      </c>
      <c r="F34" s="16">
        <v>0</v>
      </c>
      <c r="G34" s="152">
        <f>E34*F34</f>
        <v>0</v>
      </c>
    </row>
    <row r="35" spans="1:7" s="17" customFormat="1">
      <c r="A35" s="14" t="s">
        <v>139</v>
      </c>
      <c r="B35" s="14"/>
      <c r="C35" s="63" t="s">
        <v>156</v>
      </c>
      <c r="D35" s="15" t="s">
        <v>44</v>
      </c>
      <c r="E35" s="16">
        <v>9</v>
      </c>
      <c r="F35" s="16">
        <v>0</v>
      </c>
      <c r="G35" s="152">
        <f t="shared" si="0"/>
        <v>0</v>
      </c>
    </row>
    <row r="36" spans="1:7" s="17" customFormat="1" ht="22.5">
      <c r="A36" s="14" t="s">
        <v>126</v>
      </c>
      <c r="B36" s="14"/>
      <c r="C36" s="63" t="s">
        <v>157</v>
      </c>
      <c r="D36" s="15" t="s">
        <v>45</v>
      </c>
      <c r="E36" s="16">
        <f>114*4</f>
        <v>456</v>
      </c>
      <c r="F36" s="16">
        <v>0</v>
      </c>
      <c r="G36" s="152">
        <f t="shared" si="0"/>
        <v>0</v>
      </c>
    </row>
    <row r="37" spans="1:7" s="17" customFormat="1">
      <c r="A37" s="6" t="s">
        <v>132</v>
      </c>
      <c r="B37" s="6"/>
      <c r="C37" s="83" t="s">
        <v>119</v>
      </c>
      <c r="D37" s="20" t="s">
        <v>44</v>
      </c>
      <c r="E37" s="9">
        <v>1</v>
      </c>
      <c r="F37" s="9">
        <v>0</v>
      </c>
      <c r="G37" s="154">
        <f t="shared" si="0"/>
        <v>0</v>
      </c>
    </row>
    <row r="38" spans="1:7" s="17" customFormat="1" ht="12" customHeight="1">
      <c r="A38" s="61"/>
      <c r="B38" s="61"/>
      <c r="C38" s="109"/>
      <c r="D38" s="15"/>
      <c r="E38" s="195"/>
      <c r="F38" s="16"/>
      <c r="G38" s="152"/>
    </row>
    <row r="39" spans="1:7" s="17" customFormat="1">
      <c r="A39" s="116" t="s">
        <v>296</v>
      </c>
      <c r="B39" s="14" t="s">
        <v>112</v>
      </c>
      <c r="C39" s="178" t="s">
        <v>113</v>
      </c>
      <c r="D39" s="178"/>
      <c r="E39" s="196"/>
      <c r="F39" s="179"/>
      <c r="G39" s="16"/>
    </row>
    <row r="40" spans="1:7" s="17" customFormat="1" ht="67.5">
      <c r="A40" s="71"/>
      <c r="B40" s="71"/>
      <c r="C40" s="63" t="s">
        <v>252</v>
      </c>
      <c r="D40" s="63"/>
      <c r="E40" s="197"/>
      <c r="F40" s="180"/>
      <c r="G40" s="15"/>
    </row>
    <row r="41" spans="1:7" s="17" customFormat="1">
      <c r="A41" s="71"/>
      <c r="B41" s="71"/>
      <c r="C41" s="86" t="s">
        <v>39</v>
      </c>
      <c r="D41" s="178"/>
      <c r="E41" s="197"/>
      <c r="F41" s="180"/>
      <c r="G41" s="15"/>
    </row>
    <row r="42" spans="1:7" s="17" customFormat="1">
      <c r="A42" s="14" t="s">
        <v>314</v>
      </c>
      <c r="B42" s="61"/>
      <c r="C42" s="63" t="s">
        <v>333</v>
      </c>
      <c r="D42" s="15" t="s">
        <v>44</v>
      </c>
      <c r="E42" s="94">
        <v>11</v>
      </c>
      <c r="F42" s="91">
        <v>0</v>
      </c>
      <c r="G42" s="152">
        <f>E42*F42</f>
        <v>0</v>
      </c>
    </row>
    <row r="43" spans="1:7" s="17" customFormat="1" ht="56.25">
      <c r="B43" s="61"/>
      <c r="C43" s="63" t="s">
        <v>197</v>
      </c>
      <c r="D43" s="15"/>
      <c r="E43" s="208"/>
      <c r="F43" s="91"/>
      <c r="G43" s="152"/>
    </row>
    <row r="44" spans="1:7" s="17" customFormat="1">
      <c r="A44" s="14" t="s">
        <v>315</v>
      </c>
      <c r="B44" s="61"/>
      <c r="C44" s="300" t="s">
        <v>339</v>
      </c>
      <c r="D44" s="15" t="s">
        <v>45</v>
      </c>
      <c r="E44" s="94">
        <v>10</v>
      </c>
      <c r="F44" s="91">
        <v>0</v>
      </c>
      <c r="G44" s="152">
        <f>E44*F44</f>
        <v>0</v>
      </c>
    </row>
    <row r="45" spans="1:7" s="17" customFormat="1">
      <c r="A45" s="14" t="s">
        <v>316</v>
      </c>
      <c r="B45" s="61"/>
      <c r="C45" s="300" t="s">
        <v>340</v>
      </c>
      <c r="D45" s="15" t="s">
        <v>45</v>
      </c>
      <c r="E45" s="94">
        <v>10</v>
      </c>
      <c r="F45" s="91">
        <v>0</v>
      </c>
      <c r="G45" s="152">
        <f>E45*F45</f>
        <v>0</v>
      </c>
    </row>
    <row r="46" spans="1:7" s="17" customFormat="1" ht="67.5">
      <c r="A46" s="60" t="s">
        <v>114</v>
      </c>
      <c r="B46" s="60"/>
      <c r="C46" s="83" t="s">
        <v>256</v>
      </c>
      <c r="D46" s="20" t="s">
        <v>129</v>
      </c>
      <c r="E46" s="84">
        <v>28</v>
      </c>
      <c r="F46" s="84">
        <v>0</v>
      </c>
      <c r="G46" s="154">
        <f>E46*F46</f>
        <v>0</v>
      </c>
    </row>
    <row r="47" spans="1:7" s="17" customFormat="1">
      <c r="A47" s="61"/>
      <c r="B47" s="61"/>
      <c r="C47" s="109"/>
      <c r="D47" s="15"/>
      <c r="E47" s="70"/>
      <c r="F47" s="16"/>
      <c r="G47" s="152"/>
    </row>
    <row r="48" spans="1:7" s="17" customFormat="1">
      <c r="A48" s="116" t="s">
        <v>255</v>
      </c>
      <c r="B48" s="14" t="s">
        <v>56</v>
      </c>
      <c r="C48" s="92" t="s">
        <v>57</v>
      </c>
      <c r="D48" s="116"/>
      <c r="E48" s="209"/>
      <c r="F48" s="144"/>
      <c r="G48" s="153"/>
    </row>
    <row r="49" spans="1:7" s="17" customFormat="1" ht="56.25">
      <c r="A49" s="116"/>
      <c r="B49" s="14"/>
      <c r="C49" s="63" t="s">
        <v>159</v>
      </c>
      <c r="D49" s="116"/>
      <c r="E49" s="209"/>
      <c r="F49" s="144"/>
      <c r="G49" s="153"/>
    </row>
    <row r="50" spans="1:7" s="21" customFormat="1">
      <c r="A50" s="1"/>
      <c r="B50" s="71"/>
      <c r="C50" s="86" t="s">
        <v>39</v>
      </c>
      <c r="D50" s="15"/>
      <c r="E50" s="205"/>
      <c r="F50" s="91"/>
      <c r="G50" s="152"/>
    </row>
    <row r="51" spans="1:7" s="21" customFormat="1" ht="56.25">
      <c r="A51" s="14" t="s">
        <v>258</v>
      </c>
      <c r="B51" s="71"/>
      <c r="C51" s="63" t="s">
        <v>257</v>
      </c>
      <c r="D51" s="15" t="s">
        <v>44</v>
      </c>
      <c r="E51" s="94">
        <v>63</v>
      </c>
      <c r="F51" s="91">
        <v>0</v>
      </c>
      <c r="G51" s="152">
        <f t="shared" ref="G51:G56" si="1">E51*F51</f>
        <v>0</v>
      </c>
    </row>
    <row r="52" spans="1:7" s="21" customFormat="1" ht="56.25">
      <c r="A52" s="14" t="s">
        <v>259</v>
      </c>
      <c r="B52" s="71"/>
      <c r="C52" s="63" t="s">
        <v>120</v>
      </c>
      <c r="D52" s="15" t="s">
        <v>44</v>
      </c>
      <c r="E52" s="94">
        <v>25</v>
      </c>
      <c r="F52" s="91">
        <v>0</v>
      </c>
      <c r="G52" s="152">
        <f t="shared" si="1"/>
        <v>0</v>
      </c>
    </row>
    <row r="53" spans="1:7" s="21" customFormat="1" ht="33.75">
      <c r="A53" s="14" t="s">
        <v>260</v>
      </c>
      <c r="B53" s="71"/>
      <c r="C53" s="63" t="s">
        <v>130</v>
      </c>
      <c r="D53" s="15" t="s">
        <v>129</v>
      </c>
      <c r="E53" s="27">
        <v>20</v>
      </c>
      <c r="F53" s="16">
        <v>0</v>
      </c>
      <c r="G53" s="152">
        <f t="shared" si="1"/>
        <v>0</v>
      </c>
    </row>
    <row r="54" spans="1:7" s="21" customFormat="1" ht="56.25">
      <c r="A54" s="14" t="s">
        <v>261</v>
      </c>
      <c r="B54" s="93"/>
      <c r="C54" s="63" t="s">
        <v>158</v>
      </c>
      <c r="D54" s="15" t="s">
        <v>44</v>
      </c>
      <c r="E54" s="94">
        <v>2</v>
      </c>
      <c r="F54" s="91">
        <v>0</v>
      </c>
      <c r="G54" s="152">
        <f t="shared" si="1"/>
        <v>0</v>
      </c>
    </row>
    <row r="55" spans="1:7" s="17" customFormat="1" ht="33.75">
      <c r="A55" s="14" t="s">
        <v>264</v>
      </c>
      <c r="B55" s="93"/>
      <c r="C55" s="81" t="s">
        <v>128</v>
      </c>
      <c r="D55" s="15" t="s">
        <v>45</v>
      </c>
      <c r="E55" s="94">
        <v>10</v>
      </c>
      <c r="F55" s="91">
        <v>0</v>
      </c>
      <c r="G55" s="152">
        <f t="shared" si="1"/>
        <v>0</v>
      </c>
    </row>
    <row r="56" spans="1:7" s="13" customFormat="1" ht="22.5">
      <c r="A56" s="6" t="s">
        <v>265</v>
      </c>
      <c r="B56" s="60"/>
      <c r="C56" s="82" t="s">
        <v>74</v>
      </c>
      <c r="D56" s="20" t="s">
        <v>195</v>
      </c>
      <c r="E56" s="95">
        <v>6</v>
      </c>
      <c r="F56" s="84">
        <v>0</v>
      </c>
      <c r="G56" s="154">
        <f t="shared" si="1"/>
        <v>0</v>
      </c>
    </row>
    <row r="57" spans="1:7" s="17" customFormat="1">
      <c r="A57" s="14"/>
      <c r="B57" s="61"/>
      <c r="C57" s="76"/>
      <c r="D57" s="15"/>
      <c r="E57" s="195"/>
      <c r="F57" s="16"/>
      <c r="G57" s="152"/>
    </row>
    <row r="58" spans="1:7" s="17" customFormat="1" ht="12.6" customHeight="1">
      <c r="A58" s="10"/>
      <c r="B58" s="10"/>
      <c r="C58" s="62" t="s">
        <v>20</v>
      </c>
      <c r="D58" s="11"/>
      <c r="E58" s="198"/>
      <c r="F58" s="12">
        <v>0</v>
      </c>
      <c r="G58" s="151">
        <f>SUM(G15:G56)</f>
        <v>0</v>
      </c>
    </row>
    <row r="59" spans="1:7" s="17" customFormat="1">
      <c r="A59" s="14"/>
      <c r="B59" s="61"/>
      <c r="C59" s="76"/>
      <c r="D59" s="15"/>
      <c r="E59" s="195"/>
      <c r="F59" s="16"/>
      <c r="G59" s="152"/>
    </row>
    <row r="60" spans="1:7" s="17" customFormat="1" ht="13.15" customHeight="1">
      <c r="A60" s="10" t="s">
        <v>53</v>
      </c>
      <c r="B60" s="10"/>
      <c r="C60" s="62" t="s">
        <v>26</v>
      </c>
      <c r="D60" s="11"/>
      <c r="E60" s="198"/>
      <c r="F60" s="12"/>
      <c r="G60" s="151"/>
    </row>
    <row r="61" spans="1:7" s="17" customFormat="1">
      <c r="A61" s="14"/>
      <c r="B61" s="61"/>
      <c r="C61" s="76"/>
      <c r="D61" s="15"/>
      <c r="E61" s="195"/>
      <c r="F61" s="16"/>
      <c r="G61" s="152"/>
    </row>
    <row r="62" spans="1:7" s="17" customFormat="1">
      <c r="A62" s="14" t="s">
        <v>133</v>
      </c>
      <c r="B62" s="61" t="s">
        <v>148</v>
      </c>
      <c r="C62" s="76" t="s">
        <v>149</v>
      </c>
      <c r="D62" s="15"/>
      <c r="E62" s="195"/>
      <c r="F62" s="16"/>
      <c r="G62" s="152"/>
    </row>
    <row r="63" spans="1:7" s="17" customFormat="1" ht="56.25">
      <c r="A63" s="14"/>
      <c r="B63" s="61"/>
      <c r="C63" s="63" t="s">
        <v>341</v>
      </c>
      <c r="D63" s="15"/>
      <c r="E63" s="195"/>
      <c r="F63" s="16"/>
      <c r="G63" s="152"/>
    </row>
    <row r="64" spans="1:7" s="17" customFormat="1">
      <c r="A64" s="14"/>
      <c r="B64" s="61"/>
      <c r="C64" s="76" t="s">
        <v>39</v>
      </c>
      <c r="D64" s="15"/>
      <c r="E64" s="195"/>
      <c r="F64" s="16"/>
      <c r="G64" s="152"/>
    </row>
    <row r="65" spans="1:7" s="17" customFormat="1">
      <c r="A65" s="6"/>
      <c r="B65" s="60" t="s">
        <v>151</v>
      </c>
      <c r="C65" s="78" t="s">
        <v>150</v>
      </c>
      <c r="D65" s="20" t="s">
        <v>195</v>
      </c>
      <c r="E65" s="9">
        <v>970</v>
      </c>
      <c r="F65" s="9">
        <v>0</v>
      </c>
      <c r="G65" s="154">
        <f>E65*F65</f>
        <v>0</v>
      </c>
    </row>
    <row r="66" spans="1:7" s="17" customFormat="1">
      <c r="A66" s="14"/>
      <c r="B66" s="61"/>
      <c r="C66" s="76"/>
      <c r="D66" s="15"/>
      <c r="E66" s="195"/>
      <c r="F66" s="16"/>
      <c r="G66" s="152"/>
    </row>
    <row r="67" spans="1:7" s="17" customFormat="1" ht="12.75" customHeight="1">
      <c r="A67" s="116" t="s">
        <v>16</v>
      </c>
      <c r="B67" s="61" t="s">
        <v>28</v>
      </c>
      <c r="C67" s="76" t="s">
        <v>29</v>
      </c>
      <c r="D67" s="18"/>
      <c r="E67" s="199"/>
      <c r="F67" s="16"/>
      <c r="G67" s="152"/>
    </row>
    <row r="68" spans="1:7" s="17" customFormat="1" ht="56.25">
      <c r="A68" s="1"/>
      <c r="B68" s="71"/>
      <c r="C68" s="63" t="s">
        <v>216</v>
      </c>
      <c r="D68" s="15"/>
      <c r="E68" s="195"/>
      <c r="F68" s="15"/>
      <c r="G68" s="152"/>
    </row>
    <row r="69" spans="1:7" s="17" customFormat="1">
      <c r="A69" s="1"/>
      <c r="B69" s="71"/>
      <c r="C69" s="76" t="s">
        <v>39</v>
      </c>
      <c r="D69" s="15"/>
      <c r="E69" s="195"/>
      <c r="F69" s="15"/>
      <c r="G69" s="152"/>
    </row>
    <row r="70" spans="1:7" s="17" customFormat="1">
      <c r="A70" s="6"/>
      <c r="B70" s="60" t="s">
        <v>36</v>
      </c>
      <c r="C70" s="78" t="s">
        <v>131</v>
      </c>
      <c r="D70" s="20" t="s">
        <v>195</v>
      </c>
      <c r="E70" s="9">
        <v>873</v>
      </c>
      <c r="F70" s="9">
        <v>0</v>
      </c>
      <c r="G70" s="154">
        <f>E70*F70</f>
        <v>0</v>
      </c>
    </row>
    <row r="71" spans="1:7" s="17" customFormat="1">
      <c r="A71" s="14"/>
      <c r="B71" s="61"/>
      <c r="C71" s="76"/>
      <c r="D71" s="15"/>
      <c r="E71" s="195"/>
      <c r="F71" s="16"/>
      <c r="G71" s="152"/>
    </row>
    <row r="72" spans="1:7" s="17" customFormat="1">
      <c r="A72" s="14" t="s">
        <v>318</v>
      </c>
      <c r="B72" s="61" t="s">
        <v>183</v>
      </c>
      <c r="C72" s="76" t="s">
        <v>184</v>
      </c>
      <c r="D72" s="15"/>
      <c r="E72" s="16"/>
      <c r="F72" s="16"/>
      <c r="G72" s="160"/>
    </row>
    <row r="73" spans="1:7" s="17" customFormat="1">
      <c r="A73" s="14"/>
      <c r="B73" s="230" t="s">
        <v>185</v>
      </c>
      <c r="C73" s="231" t="s">
        <v>186</v>
      </c>
      <c r="D73" s="18"/>
      <c r="E73" s="19"/>
      <c r="F73" s="16"/>
      <c r="G73" s="160"/>
    </row>
    <row r="74" spans="1:7" s="17" customFormat="1" ht="22.5">
      <c r="A74" s="14"/>
      <c r="B74" s="230"/>
      <c r="C74" s="231" t="s">
        <v>187</v>
      </c>
      <c r="D74" s="18"/>
      <c r="E74" s="19"/>
      <c r="F74" s="16"/>
      <c r="G74" s="160"/>
    </row>
    <row r="75" spans="1:7" s="17" customFormat="1" ht="33.75">
      <c r="A75" s="14"/>
      <c r="B75" s="232"/>
      <c r="C75" s="231" t="s">
        <v>188</v>
      </c>
      <c r="D75" s="15"/>
      <c r="E75" s="16"/>
      <c r="F75" s="15"/>
      <c r="G75" s="161"/>
    </row>
    <row r="76" spans="1:7" s="17" customFormat="1">
      <c r="A76" s="14"/>
      <c r="B76" s="71"/>
      <c r="C76" s="77" t="s">
        <v>39</v>
      </c>
      <c r="D76" s="15"/>
      <c r="E76" s="16"/>
      <c r="F76" s="15"/>
      <c r="G76" s="161"/>
    </row>
    <row r="77" spans="1:7" s="17" customFormat="1" ht="22.5">
      <c r="A77" s="6" t="s">
        <v>345</v>
      </c>
      <c r="B77" s="60"/>
      <c r="C77" s="234" t="s">
        <v>217</v>
      </c>
      <c r="D77" s="118" t="s">
        <v>129</v>
      </c>
      <c r="E77" s="9">
        <v>388</v>
      </c>
      <c r="F77" s="9">
        <v>0</v>
      </c>
      <c r="G77" s="154">
        <f>E77*F77</f>
        <v>0</v>
      </c>
    </row>
    <row r="78" spans="1:7" s="17" customFormat="1">
      <c r="A78" s="14"/>
      <c r="B78" s="61"/>
      <c r="C78" s="76"/>
      <c r="D78" s="15"/>
      <c r="E78" s="195"/>
      <c r="F78" s="16"/>
      <c r="G78" s="152"/>
    </row>
    <row r="79" spans="1:7" s="17" customFormat="1" ht="22.5">
      <c r="A79" s="1"/>
      <c r="B79" s="232" t="s">
        <v>342</v>
      </c>
      <c r="C79" s="304" t="s">
        <v>343</v>
      </c>
      <c r="D79" s="2"/>
      <c r="E79" s="3"/>
      <c r="F79" s="4"/>
      <c r="G79" s="305"/>
    </row>
    <row r="80" spans="1:7" s="17" customFormat="1" ht="102" customHeight="1">
      <c r="A80" s="1"/>
      <c r="B80" s="232"/>
      <c r="C80" s="304" t="s">
        <v>458</v>
      </c>
      <c r="D80" s="301"/>
      <c r="E80" s="4"/>
      <c r="F80" s="301"/>
      <c r="G80" s="306"/>
    </row>
    <row r="81" spans="1:7" s="17" customFormat="1">
      <c r="A81" s="1"/>
      <c r="B81" s="71"/>
      <c r="C81" s="307" t="s">
        <v>39</v>
      </c>
      <c r="D81" s="301"/>
      <c r="E81" s="4"/>
      <c r="F81" s="301"/>
      <c r="G81" s="306"/>
    </row>
    <row r="82" spans="1:7" s="17" customFormat="1" ht="22.5">
      <c r="A82" s="6" t="s">
        <v>346</v>
      </c>
      <c r="B82" s="60"/>
      <c r="C82" s="234" t="s">
        <v>344</v>
      </c>
      <c r="D82" s="20" t="s">
        <v>195</v>
      </c>
      <c r="E82" s="9">
        <v>150</v>
      </c>
      <c r="F82" s="9">
        <v>0</v>
      </c>
      <c r="G82" s="154">
        <f>E82*F82</f>
        <v>0</v>
      </c>
    </row>
    <row r="83" spans="1:7" s="17" customFormat="1">
      <c r="A83" s="1"/>
      <c r="B83" s="71"/>
      <c r="C83" s="109"/>
      <c r="D83" s="301"/>
      <c r="E83" s="302"/>
      <c r="F83" s="4"/>
      <c r="G83" s="303"/>
    </row>
    <row r="84" spans="1:7" s="17" customFormat="1">
      <c r="A84" s="1"/>
      <c r="B84" s="232" t="s">
        <v>347</v>
      </c>
      <c r="C84" s="304" t="s">
        <v>348</v>
      </c>
      <c r="D84" s="2"/>
      <c r="E84" s="3"/>
      <c r="F84" s="4"/>
      <c r="G84" s="305"/>
    </row>
    <row r="85" spans="1:7" s="17" customFormat="1" ht="60" customHeight="1">
      <c r="A85" s="1"/>
      <c r="B85" s="232"/>
      <c r="C85" s="304" t="s">
        <v>447</v>
      </c>
      <c r="D85" s="301"/>
      <c r="E85" s="4"/>
      <c r="F85" s="301"/>
      <c r="G85" s="306"/>
    </row>
    <row r="86" spans="1:7" s="17" customFormat="1" ht="15" customHeight="1">
      <c r="A86" s="1"/>
      <c r="B86" s="71"/>
      <c r="C86" s="307" t="s">
        <v>39</v>
      </c>
      <c r="D86" s="301"/>
      <c r="E86" s="4"/>
      <c r="F86" s="301"/>
      <c r="G86" s="306"/>
    </row>
    <row r="87" spans="1:7" s="17" customFormat="1">
      <c r="A87" s="6" t="s">
        <v>349</v>
      </c>
      <c r="B87" s="60"/>
      <c r="C87" s="234" t="s">
        <v>462</v>
      </c>
      <c r="D87" s="20" t="s">
        <v>129</v>
      </c>
      <c r="E87" s="9">
        <v>400</v>
      </c>
      <c r="F87" s="9">
        <v>0</v>
      </c>
      <c r="G87" s="154">
        <f>E87*F87</f>
        <v>0</v>
      </c>
    </row>
    <row r="88" spans="1:7" s="17" customFormat="1">
      <c r="A88" s="14"/>
      <c r="B88" s="61"/>
      <c r="C88" s="231"/>
      <c r="D88" s="15"/>
      <c r="E88" s="16"/>
      <c r="F88" s="16"/>
      <c r="G88" s="152"/>
    </row>
    <row r="89" spans="1:7" s="17" customFormat="1">
      <c r="A89" s="14" t="s">
        <v>317</v>
      </c>
      <c r="B89" s="14" t="s">
        <v>189</v>
      </c>
      <c r="C89" s="92" t="s">
        <v>190</v>
      </c>
      <c r="D89" s="15"/>
      <c r="E89" s="16"/>
      <c r="F89" s="16"/>
      <c r="G89" s="160"/>
    </row>
    <row r="90" spans="1:7" s="17" customFormat="1" ht="22.5">
      <c r="A90" s="61"/>
      <c r="B90" s="61"/>
      <c r="C90" s="89" t="s">
        <v>191</v>
      </c>
      <c r="D90" s="15"/>
      <c r="E90" s="16"/>
      <c r="F90" s="16"/>
      <c r="G90" s="160"/>
    </row>
    <row r="91" spans="1:7" s="17" customFormat="1">
      <c r="A91" s="61"/>
      <c r="B91" s="14" t="s">
        <v>192</v>
      </c>
      <c r="C91" s="92" t="s">
        <v>196</v>
      </c>
      <c r="D91" s="18"/>
      <c r="E91" s="19"/>
      <c r="F91" s="16"/>
      <c r="G91" s="160"/>
    </row>
    <row r="92" spans="1:7" s="17" customFormat="1" ht="71.25" customHeight="1">
      <c r="A92" s="71"/>
      <c r="B92" s="71"/>
      <c r="C92" s="63" t="s">
        <v>350</v>
      </c>
      <c r="D92" s="15"/>
      <c r="E92" s="16"/>
      <c r="F92" s="15"/>
      <c r="G92" s="161"/>
    </row>
    <row r="93" spans="1:7" s="17" customFormat="1">
      <c r="A93" s="71"/>
      <c r="B93" s="71"/>
      <c r="C93" s="86" t="s">
        <v>448</v>
      </c>
      <c r="D93" s="15"/>
      <c r="E93" s="16"/>
      <c r="F93" s="15"/>
      <c r="G93" s="161"/>
    </row>
    <row r="94" spans="1:7" s="13" customFormat="1" ht="22.5">
      <c r="A94" s="61"/>
      <c r="B94" s="61"/>
      <c r="C94" s="86" t="s">
        <v>351</v>
      </c>
      <c r="D94" s="15"/>
      <c r="E94" s="16"/>
      <c r="F94" s="16"/>
      <c r="G94" s="152"/>
    </row>
    <row r="95" spans="1:7" s="17" customFormat="1">
      <c r="A95" s="60"/>
      <c r="B95" s="6"/>
      <c r="C95" s="83" t="s">
        <v>194</v>
      </c>
      <c r="D95" s="20" t="s">
        <v>195</v>
      </c>
      <c r="E95" s="22">
        <v>105</v>
      </c>
      <c r="F95" s="9">
        <v>0</v>
      </c>
      <c r="G95" s="154">
        <f>E95*F95</f>
        <v>0</v>
      </c>
    </row>
    <row r="96" spans="1:7" s="17" customFormat="1">
      <c r="A96" s="61"/>
      <c r="B96" s="61"/>
      <c r="C96" s="89"/>
      <c r="D96" s="15"/>
      <c r="E96" s="16"/>
      <c r="F96" s="16"/>
      <c r="G96" s="160"/>
    </row>
    <row r="97" spans="1:7" s="17" customFormat="1">
      <c r="A97" s="61" t="s">
        <v>319</v>
      </c>
      <c r="B97" s="14" t="s">
        <v>192</v>
      </c>
      <c r="C97" s="92" t="s">
        <v>193</v>
      </c>
      <c r="D97" s="18"/>
      <c r="E97" s="19"/>
      <c r="F97" s="16"/>
      <c r="G97" s="160"/>
    </row>
    <row r="98" spans="1:7" s="17" customFormat="1" ht="146.25" customHeight="1">
      <c r="A98" s="61"/>
      <c r="B98" s="1"/>
      <c r="C98" s="63" t="s">
        <v>218</v>
      </c>
      <c r="D98" s="15"/>
      <c r="E98" s="16"/>
      <c r="F98" s="15"/>
      <c r="G98" s="160"/>
    </row>
    <row r="99" spans="1:7" s="17" customFormat="1">
      <c r="A99" s="61"/>
      <c r="B99" s="1"/>
      <c r="C99" s="86" t="s">
        <v>448</v>
      </c>
      <c r="D99" s="15"/>
      <c r="E99" s="16"/>
      <c r="F99" s="15"/>
      <c r="G99" s="160"/>
    </row>
    <row r="100" spans="1:7" s="17" customFormat="1">
      <c r="A100" s="61"/>
      <c r="B100" s="1"/>
      <c r="C100" s="63" t="s">
        <v>39</v>
      </c>
      <c r="D100" s="15"/>
      <c r="E100" s="241"/>
      <c r="F100" s="15"/>
      <c r="G100" s="160"/>
    </row>
    <row r="101" spans="1:7" s="17" customFormat="1">
      <c r="A101" s="60"/>
      <c r="B101" s="6"/>
      <c r="C101" s="83" t="s">
        <v>194</v>
      </c>
      <c r="D101" s="20" t="s">
        <v>195</v>
      </c>
      <c r="E101" s="22">
        <v>70</v>
      </c>
      <c r="F101" s="9">
        <v>0</v>
      </c>
      <c r="G101" s="154">
        <f>E101*F101</f>
        <v>0</v>
      </c>
    </row>
    <row r="102" spans="1:7" s="17" customFormat="1">
      <c r="A102" s="14"/>
      <c r="B102" s="61"/>
      <c r="C102" s="79"/>
      <c r="D102" s="15"/>
      <c r="E102" s="193"/>
      <c r="F102" s="27"/>
      <c r="G102" s="152"/>
    </row>
    <row r="103" spans="1:7" s="17" customFormat="1">
      <c r="A103" s="73" t="s">
        <v>320</v>
      </c>
      <c r="B103" s="61" t="s">
        <v>41</v>
      </c>
      <c r="C103" s="76" t="s">
        <v>42</v>
      </c>
      <c r="D103" s="18"/>
      <c r="E103" s="199"/>
      <c r="F103" s="16"/>
      <c r="G103" s="152"/>
    </row>
    <row r="104" spans="1:7" s="17" customFormat="1" ht="22.5">
      <c r="A104" s="14"/>
      <c r="B104" s="61"/>
      <c r="C104" s="77" t="s">
        <v>332</v>
      </c>
      <c r="D104" s="15"/>
      <c r="E104" s="195"/>
      <c r="F104" s="15"/>
      <c r="G104" s="152"/>
    </row>
    <row r="105" spans="1:7" s="17" customFormat="1">
      <c r="A105" s="14"/>
      <c r="B105" s="61" t="s">
        <v>59</v>
      </c>
      <c r="C105" s="76" t="s">
        <v>58</v>
      </c>
      <c r="D105" s="18"/>
      <c r="E105" s="199"/>
      <c r="F105" s="16"/>
      <c r="G105" s="152"/>
    </row>
    <row r="106" spans="1:7" s="17" customFormat="1" ht="62.25" customHeight="1">
      <c r="A106" s="1"/>
      <c r="B106" s="71"/>
      <c r="C106" s="77" t="s">
        <v>461</v>
      </c>
      <c r="D106" s="15"/>
      <c r="E106" s="195"/>
      <c r="F106" s="15"/>
      <c r="G106" s="152"/>
    </row>
    <row r="107" spans="1:7" s="17" customFormat="1">
      <c r="A107" s="14"/>
      <c r="B107" s="61"/>
      <c r="C107" s="76" t="s">
        <v>39</v>
      </c>
      <c r="D107" s="15"/>
      <c r="E107" s="195"/>
      <c r="F107" s="15"/>
      <c r="G107" s="152"/>
    </row>
    <row r="108" spans="1:7" s="17" customFormat="1">
      <c r="A108" s="6"/>
      <c r="B108" s="60"/>
      <c r="C108" s="78" t="s">
        <v>79</v>
      </c>
      <c r="D108" s="118" t="s">
        <v>129</v>
      </c>
      <c r="E108" s="22">
        <v>4662</v>
      </c>
      <c r="F108" s="9">
        <v>0</v>
      </c>
      <c r="G108" s="154">
        <f>E108*F108</f>
        <v>0</v>
      </c>
    </row>
    <row r="109" spans="1:7" s="17" customFormat="1">
      <c r="A109" s="61"/>
      <c r="B109" s="61"/>
      <c r="C109" s="109"/>
      <c r="D109" s="15"/>
      <c r="E109" s="193"/>
      <c r="F109" s="16"/>
      <c r="G109" s="160"/>
    </row>
    <row r="110" spans="1:7" s="17" customFormat="1">
      <c r="A110" s="73" t="s">
        <v>321</v>
      </c>
      <c r="B110" s="73" t="s">
        <v>111</v>
      </c>
      <c r="C110" s="86" t="s">
        <v>331</v>
      </c>
      <c r="D110" s="18"/>
      <c r="E110" s="200"/>
      <c r="F110" s="27"/>
      <c r="G110" s="152"/>
    </row>
    <row r="111" spans="1:7" s="17" customFormat="1" ht="45">
      <c r="A111" s="132"/>
      <c r="B111" s="132"/>
      <c r="C111" s="89" t="s">
        <v>219</v>
      </c>
      <c r="D111" s="15"/>
      <c r="E111" s="193"/>
      <c r="F111" s="25"/>
      <c r="G111" s="152"/>
    </row>
    <row r="112" spans="1:7" s="17" customFormat="1">
      <c r="A112" s="132"/>
      <c r="B112" s="132"/>
      <c r="C112" s="86" t="s">
        <v>39</v>
      </c>
      <c r="D112" s="15"/>
      <c r="E112" s="193"/>
      <c r="F112" s="25"/>
      <c r="G112" s="152"/>
    </row>
    <row r="113" spans="1:7" s="17" customFormat="1">
      <c r="A113" s="74"/>
      <c r="B113" s="74"/>
      <c r="C113" s="85" t="s">
        <v>200</v>
      </c>
      <c r="D113" s="20" t="s">
        <v>45</v>
      </c>
      <c r="E113" s="22">
        <v>2300</v>
      </c>
      <c r="F113" s="22">
        <v>0</v>
      </c>
      <c r="G113" s="154">
        <f>E113*F113</f>
        <v>0</v>
      </c>
    </row>
    <row r="114" spans="1:7" s="17" customFormat="1">
      <c r="A114" s="14"/>
      <c r="B114" s="61"/>
      <c r="C114" s="79"/>
      <c r="D114" s="15"/>
      <c r="E114" s="195"/>
      <c r="F114" s="16"/>
      <c r="G114" s="152"/>
    </row>
    <row r="115" spans="1:7" s="17" customFormat="1">
      <c r="A115" s="10"/>
      <c r="B115" s="10"/>
      <c r="C115" s="62" t="s">
        <v>19</v>
      </c>
      <c r="D115" s="11"/>
      <c r="E115" s="198"/>
      <c r="F115" s="12"/>
      <c r="G115" s="151">
        <f>SUM(G62:G113)</f>
        <v>0</v>
      </c>
    </row>
    <row r="116" spans="1:7" s="17" customFormat="1">
      <c r="A116" s="14"/>
      <c r="B116" s="61"/>
      <c r="C116" s="76"/>
      <c r="D116" s="15"/>
      <c r="E116" s="195"/>
      <c r="F116" s="16"/>
      <c r="G116" s="152"/>
    </row>
    <row r="117" spans="1:7" s="17" customFormat="1">
      <c r="A117" s="10" t="s">
        <v>54</v>
      </c>
      <c r="B117" s="10"/>
      <c r="C117" s="62" t="s">
        <v>87</v>
      </c>
      <c r="D117" s="11"/>
      <c r="E117" s="198"/>
      <c r="F117" s="12"/>
      <c r="G117" s="151"/>
    </row>
    <row r="118" spans="1:7" s="17" customFormat="1">
      <c r="A118" s="61"/>
      <c r="B118" s="61"/>
      <c r="C118" s="86"/>
      <c r="D118" s="15"/>
      <c r="E118" s="193"/>
      <c r="F118" s="16"/>
      <c r="G118" s="160"/>
    </row>
    <row r="119" spans="1:7" s="17" customFormat="1">
      <c r="A119" s="61"/>
      <c r="B119" s="61" t="s">
        <v>222</v>
      </c>
      <c r="C119" s="159" t="s">
        <v>223</v>
      </c>
      <c r="D119" s="18"/>
      <c r="E119" s="19"/>
      <c r="F119" s="16"/>
      <c r="G119" s="160"/>
    </row>
    <row r="120" spans="1:7" s="17" customFormat="1">
      <c r="A120" s="61" t="s">
        <v>322</v>
      </c>
      <c r="B120" s="61" t="s">
        <v>224</v>
      </c>
      <c r="C120" s="159" t="s">
        <v>225</v>
      </c>
      <c r="D120" s="18"/>
      <c r="E120" s="19"/>
      <c r="F120" s="16"/>
      <c r="G120" s="160"/>
    </row>
    <row r="121" spans="1:7" s="17" customFormat="1" ht="74.25" customHeight="1">
      <c r="A121" s="71"/>
      <c r="B121" s="71"/>
      <c r="C121" s="63" t="s">
        <v>460</v>
      </c>
      <c r="D121" s="15"/>
      <c r="E121" s="16"/>
      <c r="F121" s="15"/>
      <c r="G121" s="161"/>
    </row>
    <row r="122" spans="1:7" s="17" customFormat="1">
      <c r="A122" s="71"/>
      <c r="B122" s="71"/>
      <c r="C122" s="86" t="s">
        <v>39</v>
      </c>
      <c r="D122" s="15"/>
      <c r="E122" s="16"/>
      <c r="F122" s="15"/>
      <c r="G122" s="161"/>
    </row>
    <row r="123" spans="1:7" s="17" customFormat="1" ht="33.75">
      <c r="A123" s="6"/>
      <c r="B123" s="60"/>
      <c r="C123" s="85" t="s">
        <v>282</v>
      </c>
      <c r="D123" s="226" t="s">
        <v>226</v>
      </c>
      <c r="E123" s="245">
        <f>ROUND(140*1*0.7,2)</f>
        <v>98</v>
      </c>
      <c r="F123" s="227">
        <v>0</v>
      </c>
      <c r="G123" s="154">
        <f>E123*F123</f>
        <v>0</v>
      </c>
    </row>
    <row r="124" spans="1:7" s="17" customFormat="1">
      <c r="A124" s="61"/>
      <c r="B124" s="61"/>
      <c r="C124" s="86"/>
      <c r="D124" s="15"/>
      <c r="E124" s="193"/>
      <c r="F124" s="16"/>
      <c r="G124" s="160"/>
    </row>
    <row r="125" spans="1:7" s="17" customFormat="1">
      <c r="A125" s="61" t="s">
        <v>323</v>
      </c>
      <c r="B125" s="61" t="s">
        <v>227</v>
      </c>
      <c r="C125" s="159" t="s">
        <v>228</v>
      </c>
      <c r="D125" s="246"/>
      <c r="E125" s="183"/>
      <c r="F125" s="247"/>
      <c r="G125" s="248"/>
    </row>
    <row r="126" spans="1:7" s="17" customFormat="1" ht="33.75">
      <c r="A126" s="249"/>
      <c r="B126" s="250"/>
      <c r="C126" s="235" t="s">
        <v>229</v>
      </c>
      <c r="D126" s="133"/>
      <c r="E126" s="148"/>
      <c r="F126" s="133"/>
      <c r="G126" s="251"/>
    </row>
    <row r="127" spans="1:7" s="17" customFormat="1">
      <c r="A127" s="249"/>
      <c r="B127" s="250"/>
      <c r="C127" s="252" t="s">
        <v>39</v>
      </c>
      <c r="D127" s="133"/>
      <c r="E127" s="148"/>
      <c r="F127" s="133"/>
      <c r="G127" s="251"/>
    </row>
    <row r="128" spans="1:7" s="17" customFormat="1" ht="22.5">
      <c r="A128" s="253"/>
      <c r="B128" s="253"/>
      <c r="C128" s="254" t="s">
        <v>230</v>
      </c>
      <c r="D128" s="20" t="s">
        <v>195</v>
      </c>
      <c r="E128" s="236">
        <f>(140*1)*0.1</f>
        <v>14</v>
      </c>
      <c r="F128" s="236">
        <v>0</v>
      </c>
      <c r="G128" s="154">
        <f>E128*F128</f>
        <v>0</v>
      </c>
    </row>
    <row r="129" spans="1:7" s="17" customFormat="1">
      <c r="A129" s="61"/>
      <c r="B129" s="61"/>
      <c r="C129" s="86"/>
      <c r="D129" s="15"/>
      <c r="E129" s="193"/>
      <c r="F129" s="16"/>
      <c r="G129" s="160"/>
    </row>
    <row r="130" spans="1:7" s="17" customFormat="1">
      <c r="A130" s="61" t="s">
        <v>324</v>
      </c>
      <c r="B130" s="61" t="s">
        <v>231</v>
      </c>
      <c r="C130" s="159" t="s">
        <v>232</v>
      </c>
      <c r="D130" s="18"/>
      <c r="E130" s="19"/>
      <c r="F130" s="16"/>
      <c r="G130" s="160"/>
    </row>
    <row r="131" spans="1:7" s="17" customFormat="1">
      <c r="A131" s="71"/>
      <c r="B131" s="71"/>
      <c r="C131" s="86" t="s">
        <v>39</v>
      </c>
      <c r="D131" s="15"/>
      <c r="E131" s="16"/>
      <c r="F131" s="15"/>
      <c r="G131" s="161"/>
    </row>
    <row r="132" spans="1:7" s="17" customFormat="1" ht="67.5">
      <c r="A132" s="61"/>
      <c r="B132" s="61"/>
      <c r="C132" s="63" t="s">
        <v>235</v>
      </c>
      <c r="D132" s="15"/>
      <c r="E132" s="16"/>
      <c r="F132" s="27"/>
      <c r="G132" s="160"/>
    </row>
    <row r="133" spans="1:7" s="17" customFormat="1">
      <c r="A133" s="61"/>
      <c r="B133" s="61"/>
      <c r="C133" s="63" t="s">
        <v>233</v>
      </c>
      <c r="D133" s="15"/>
      <c r="E133" s="16"/>
      <c r="F133" s="27"/>
      <c r="G133" s="160"/>
    </row>
    <row r="134" spans="1:7" s="17" customFormat="1">
      <c r="A134" s="61" t="s">
        <v>325</v>
      </c>
      <c r="B134" s="61"/>
      <c r="C134" s="86" t="s">
        <v>234</v>
      </c>
      <c r="D134" s="242" t="s">
        <v>45</v>
      </c>
      <c r="E134" s="243">
        <f>4*8</f>
        <v>32</v>
      </c>
      <c r="F134" s="244">
        <v>0</v>
      </c>
      <c r="G134" s="152">
        <f>E134*F134</f>
        <v>0</v>
      </c>
    </row>
    <row r="135" spans="1:7" s="17" customFormat="1">
      <c r="A135" s="60" t="s">
        <v>326</v>
      </c>
      <c r="B135" s="60"/>
      <c r="C135" s="85" t="s">
        <v>283</v>
      </c>
      <c r="D135" s="7" t="s">
        <v>45</v>
      </c>
      <c r="E135" s="236">
        <v>140</v>
      </c>
      <c r="F135" s="236">
        <v>0</v>
      </c>
      <c r="G135" s="154">
        <f>E135*F135</f>
        <v>0</v>
      </c>
    </row>
    <row r="136" spans="1:7" s="17" customFormat="1">
      <c r="A136" s="61"/>
      <c r="B136" s="61"/>
      <c r="C136" s="86"/>
      <c r="D136" s="15"/>
      <c r="E136" s="193"/>
      <c r="F136" s="16"/>
      <c r="G136" s="160"/>
    </row>
    <row r="137" spans="1:7" s="17" customFormat="1">
      <c r="A137" s="132" t="s">
        <v>327</v>
      </c>
      <c r="B137" s="132"/>
      <c r="C137" s="76" t="s">
        <v>236</v>
      </c>
      <c r="D137" s="15"/>
      <c r="E137" s="27"/>
      <c r="F137" s="27"/>
      <c r="G137" s="266"/>
    </row>
    <row r="138" spans="1:7" s="17" customFormat="1">
      <c r="A138" s="132"/>
      <c r="B138" s="132"/>
      <c r="C138" s="262" t="s">
        <v>39</v>
      </c>
      <c r="D138" s="261"/>
      <c r="E138" s="263"/>
      <c r="F138" s="261"/>
      <c r="G138" s="260"/>
    </row>
    <row r="139" spans="1:7" s="17" customFormat="1" ht="33.75">
      <c r="A139" s="132"/>
      <c r="B139" s="132"/>
      <c r="C139" s="255" t="s">
        <v>237</v>
      </c>
      <c r="D139" s="261"/>
      <c r="E139" s="263"/>
      <c r="F139" s="263"/>
      <c r="G139" s="259"/>
    </row>
    <row r="140" spans="1:7" s="17" customFormat="1">
      <c r="A140" s="74"/>
      <c r="B140" s="74"/>
      <c r="C140" s="258" t="s">
        <v>238</v>
      </c>
      <c r="D140" s="257" t="s">
        <v>45</v>
      </c>
      <c r="E140" s="256">
        <f>E135+E134</f>
        <v>172</v>
      </c>
      <c r="F140" s="298">
        <v>0</v>
      </c>
      <c r="G140" s="154">
        <f>E140*F140</f>
        <v>0</v>
      </c>
    </row>
    <row r="141" spans="1:7" s="17" customFormat="1">
      <c r="A141" s="61"/>
      <c r="B141" s="61"/>
      <c r="C141" s="86"/>
      <c r="D141" s="15"/>
      <c r="E141" s="193"/>
      <c r="F141" s="16"/>
      <c r="G141" s="160"/>
    </row>
    <row r="142" spans="1:7" s="17" customFormat="1">
      <c r="A142" s="61" t="s">
        <v>328</v>
      </c>
      <c r="B142" s="61" t="s">
        <v>239</v>
      </c>
      <c r="C142" s="159" t="s">
        <v>240</v>
      </c>
      <c r="D142" s="15"/>
      <c r="E142" s="193"/>
      <c r="F142" s="16"/>
      <c r="G142" s="160"/>
    </row>
    <row r="143" spans="1:7" s="17" customFormat="1">
      <c r="A143" s="132"/>
      <c r="B143" s="61" t="s">
        <v>241</v>
      </c>
      <c r="C143" s="229" t="s">
        <v>242</v>
      </c>
      <c r="D143" s="15"/>
      <c r="E143" s="193"/>
      <c r="F143" s="16"/>
      <c r="G143" s="160"/>
    </row>
    <row r="144" spans="1:7" s="17" customFormat="1" ht="157.5" customHeight="1">
      <c r="A144" s="132"/>
      <c r="B144" s="71"/>
      <c r="C144" s="264" t="s">
        <v>330</v>
      </c>
      <c r="D144" s="15"/>
      <c r="E144" s="193"/>
      <c r="F144" s="16"/>
      <c r="G144" s="160"/>
    </row>
    <row r="145" spans="1:7" s="17" customFormat="1">
      <c r="A145" s="132"/>
      <c r="B145" s="71"/>
      <c r="C145" s="63" t="s">
        <v>39</v>
      </c>
      <c r="D145" s="15"/>
      <c r="E145" s="193"/>
      <c r="F145" s="16"/>
      <c r="G145" s="160"/>
    </row>
    <row r="146" spans="1:7" s="17" customFormat="1" ht="33.75">
      <c r="A146" s="74"/>
      <c r="B146" s="60"/>
      <c r="C146" s="83" t="s">
        <v>243</v>
      </c>
      <c r="D146" s="20" t="s">
        <v>44</v>
      </c>
      <c r="E146" s="233">
        <v>5</v>
      </c>
      <c r="F146" s="9">
        <v>0</v>
      </c>
      <c r="G146" s="154">
        <f>E146*F146</f>
        <v>0</v>
      </c>
    </row>
    <row r="147" spans="1:7" s="17" customFormat="1" ht="13.5" customHeight="1">
      <c r="A147" s="61"/>
      <c r="B147" s="61"/>
      <c r="C147" s="86"/>
      <c r="D147" s="15"/>
      <c r="E147" s="193"/>
      <c r="F147" s="16"/>
      <c r="G147" s="160"/>
    </row>
    <row r="148" spans="1:7" s="17" customFormat="1" ht="13.5" customHeight="1">
      <c r="A148" s="14" t="s">
        <v>266</v>
      </c>
      <c r="B148" s="14" t="s">
        <v>121</v>
      </c>
      <c r="C148" s="63" t="s">
        <v>122</v>
      </c>
      <c r="D148" s="187"/>
      <c r="E148" s="206"/>
      <c r="F148" s="188"/>
      <c r="G148" s="189"/>
    </row>
    <row r="149" spans="1:7" s="17" customFormat="1">
      <c r="A149" s="14"/>
      <c r="B149" s="14" t="s">
        <v>123</v>
      </c>
      <c r="C149" s="63" t="s">
        <v>124</v>
      </c>
      <c r="D149" s="187"/>
      <c r="E149" s="206"/>
      <c r="F149" s="188"/>
      <c r="G149" s="189"/>
    </row>
    <row r="150" spans="1:7" s="17" customFormat="1" ht="78.75">
      <c r="A150" s="132"/>
      <c r="B150" s="1"/>
      <c r="C150" s="63" t="s">
        <v>302</v>
      </c>
      <c r="D150" s="187"/>
      <c r="E150" s="207"/>
      <c r="F150" s="190"/>
      <c r="G150" s="189"/>
    </row>
    <row r="151" spans="1:7" s="17" customFormat="1">
      <c r="A151" s="14"/>
      <c r="B151" s="14"/>
      <c r="C151" s="63" t="s">
        <v>39</v>
      </c>
      <c r="D151" s="187"/>
      <c r="E151" s="206"/>
      <c r="F151" s="188"/>
      <c r="G151" s="189"/>
    </row>
    <row r="152" spans="1:7" s="17" customFormat="1">
      <c r="A152" s="6"/>
      <c r="B152" s="6"/>
      <c r="C152" s="82" t="s">
        <v>125</v>
      </c>
      <c r="D152" s="191" t="s">
        <v>44</v>
      </c>
      <c r="E152" s="211">
        <v>4</v>
      </c>
      <c r="F152" s="84">
        <v>0</v>
      </c>
      <c r="G152" s="154">
        <f>E152*F152</f>
        <v>0</v>
      </c>
    </row>
    <row r="153" spans="1:7" s="17" customFormat="1">
      <c r="A153" s="61"/>
      <c r="B153" s="61"/>
      <c r="C153" s="86"/>
      <c r="D153" s="15"/>
      <c r="E153" s="193"/>
      <c r="F153" s="16"/>
      <c r="G153" s="160"/>
    </row>
    <row r="154" spans="1:7" s="17" customFormat="1">
      <c r="A154" s="61" t="s">
        <v>267</v>
      </c>
      <c r="B154" s="61" t="s">
        <v>244</v>
      </c>
      <c r="C154" s="159" t="s">
        <v>245</v>
      </c>
      <c r="D154" s="288"/>
      <c r="E154" s="287"/>
      <c r="F154" s="287"/>
      <c r="G154" s="286"/>
    </row>
    <row r="155" spans="1:7" s="17" customFormat="1" ht="12" customHeight="1">
      <c r="A155" s="232"/>
      <c r="B155" s="232"/>
      <c r="C155" s="235" t="s">
        <v>246</v>
      </c>
      <c r="D155" s="265"/>
      <c r="E155" s="221"/>
      <c r="F155" s="265"/>
      <c r="G155" s="285"/>
    </row>
    <row r="156" spans="1:7" s="17" customFormat="1" ht="12" customHeight="1">
      <c r="A156" s="230"/>
      <c r="B156" s="230"/>
      <c r="C156" s="284" t="s">
        <v>39</v>
      </c>
      <c r="D156" s="265"/>
      <c r="E156" s="221"/>
      <c r="F156" s="265"/>
      <c r="G156" s="189"/>
    </row>
    <row r="157" spans="1:7" s="17" customFormat="1" ht="12" customHeight="1">
      <c r="A157" s="230" t="s">
        <v>312</v>
      </c>
      <c r="B157" s="230"/>
      <c r="C157" s="289" t="s">
        <v>247</v>
      </c>
      <c r="D157" s="242" t="s">
        <v>226</v>
      </c>
      <c r="E157" s="148">
        <f>0.5*140</f>
        <v>70</v>
      </c>
      <c r="F157" s="182">
        <v>0</v>
      </c>
      <c r="G157" s="152">
        <f>E157*F157</f>
        <v>0</v>
      </c>
    </row>
    <row r="158" spans="1:7" s="17" customFormat="1">
      <c r="A158" s="253" t="s">
        <v>313</v>
      </c>
      <c r="B158" s="253"/>
      <c r="C158" s="282" t="s">
        <v>248</v>
      </c>
      <c r="D158" s="20" t="s">
        <v>195</v>
      </c>
      <c r="E158" s="236">
        <f>4*0.6*1</f>
        <v>2.4</v>
      </c>
      <c r="F158" s="150">
        <v>0</v>
      </c>
      <c r="G158" s="154">
        <f>E158*F158</f>
        <v>0</v>
      </c>
    </row>
    <row r="159" spans="1:7" s="17" customFormat="1">
      <c r="A159" s="61"/>
      <c r="B159" s="61"/>
      <c r="C159" s="86"/>
      <c r="D159" s="15"/>
      <c r="E159" s="193"/>
      <c r="F159" s="16"/>
      <c r="G159" s="160"/>
    </row>
    <row r="160" spans="1:7" s="17" customFormat="1">
      <c r="A160" s="61" t="s">
        <v>311</v>
      </c>
      <c r="B160" s="61" t="s">
        <v>102</v>
      </c>
      <c r="C160" s="159" t="s">
        <v>103</v>
      </c>
      <c r="D160" s="18"/>
      <c r="E160" s="202"/>
      <c r="F160" s="16"/>
      <c r="G160" s="160"/>
    </row>
    <row r="161" spans="1:7" s="17" customFormat="1">
      <c r="A161" s="61"/>
      <c r="B161" s="61" t="s">
        <v>104</v>
      </c>
      <c r="C161" s="159" t="s">
        <v>105</v>
      </c>
      <c r="D161" s="18"/>
      <c r="E161" s="202"/>
      <c r="F161" s="16"/>
      <c r="G161" s="160"/>
    </row>
    <row r="162" spans="1:7" s="17" customFormat="1" ht="56.25">
      <c r="A162" s="71"/>
      <c r="B162" s="71"/>
      <c r="C162" s="63" t="s">
        <v>329</v>
      </c>
      <c r="D162" s="15"/>
      <c r="E162" s="27"/>
      <c r="F162" s="15"/>
      <c r="G162" s="161"/>
    </row>
    <row r="163" spans="1:7" s="17" customFormat="1">
      <c r="A163" s="71"/>
      <c r="B163" s="71"/>
      <c r="C163" s="86" t="s">
        <v>39</v>
      </c>
      <c r="D163" s="15"/>
      <c r="E163" s="27"/>
      <c r="F163" s="15"/>
      <c r="G163" s="161"/>
    </row>
    <row r="164" spans="1:7" s="17" customFormat="1" ht="22.5">
      <c r="A164" s="61"/>
      <c r="B164" s="61"/>
      <c r="C164" s="63" t="s">
        <v>106</v>
      </c>
      <c r="D164" s="15"/>
      <c r="E164" s="27"/>
      <c r="F164" s="16"/>
      <c r="G164" s="162"/>
    </row>
    <row r="165" spans="1:7" s="17" customFormat="1">
      <c r="A165" s="61" t="s">
        <v>268</v>
      </c>
      <c r="B165" s="61"/>
      <c r="C165" s="86" t="s">
        <v>220</v>
      </c>
      <c r="D165" s="15" t="s">
        <v>45</v>
      </c>
      <c r="E165" s="91">
        <f>2*2425</f>
        <v>4850</v>
      </c>
      <c r="F165" s="16">
        <v>0</v>
      </c>
      <c r="G165" s="152">
        <f>E165*F165</f>
        <v>0</v>
      </c>
    </row>
    <row r="166" spans="1:7" s="17" customFormat="1">
      <c r="A166" s="60" t="s">
        <v>269</v>
      </c>
      <c r="B166" s="60"/>
      <c r="C166" s="85" t="s">
        <v>221</v>
      </c>
      <c r="D166" s="20" t="s">
        <v>45</v>
      </c>
      <c r="E166" s="84">
        <v>456</v>
      </c>
      <c r="F166" s="9">
        <v>0</v>
      </c>
      <c r="G166" s="154">
        <f>E166*F166</f>
        <v>0</v>
      </c>
    </row>
    <row r="167" spans="1:7" s="17" customFormat="1">
      <c r="A167" s="61"/>
      <c r="B167" s="61"/>
      <c r="C167" s="86"/>
      <c r="D167" s="15"/>
      <c r="E167" s="201"/>
      <c r="F167" s="16"/>
      <c r="G167" s="152"/>
    </row>
    <row r="168" spans="1:7" s="17" customFormat="1">
      <c r="A168" s="14" t="s">
        <v>270</v>
      </c>
      <c r="B168" s="14" t="s">
        <v>115</v>
      </c>
      <c r="C168" s="63" t="s">
        <v>116</v>
      </c>
      <c r="D168" s="15"/>
      <c r="E168" s="91"/>
      <c r="F168" s="91"/>
      <c r="G168" s="160"/>
    </row>
    <row r="169" spans="1:7" s="17" customFormat="1">
      <c r="A169" s="14"/>
      <c r="B169" s="14" t="s">
        <v>117</v>
      </c>
      <c r="C169" s="63" t="s">
        <v>337</v>
      </c>
      <c r="D169" s="15"/>
      <c r="E169" s="91"/>
      <c r="F169" s="91"/>
      <c r="G169" s="160"/>
    </row>
    <row r="170" spans="1:7" s="17" customFormat="1">
      <c r="A170" s="14"/>
      <c r="B170" s="14"/>
      <c r="C170" s="63" t="s">
        <v>39</v>
      </c>
      <c r="D170" s="15"/>
      <c r="E170" s="91"/>
      <c r="F170" s="91"/>
      <c r="G170" s="160"/>
    </row>
    <row r="171" spans="1:7" s="17" customFormat="1" ht="33.75">
      <c r="A171" s="6"/>
      <c r="B171" s="6"/>
      <c r="C171" s="83" t="s">
        <v>452</v>
      </c>
      <c r="D171" s="20" t="s">
        <v>45</v>
      </c>
      <c r="E171" s="84">
        <v>318</v>
      </c>
      <c r="F171" s="84">
        <v>0</v>
      </c>
      <c r="G171" s="154">
        <f>E171*F171</f>
        <v>0</v>
      </c>
    </row>
    <row r="172" spans="1:7" s="17" customFormat="1" ht="14.25" customHeight="1">
      <c r="A172" s="14"/>
      <c r="B172" s="14"/>
      <c r="C172" s="63"/>
      <c r="D172" s="15"/>
      <c r="E172" s="91"/>
      <c r="F172" s="91"/>
      <c r="G172" s="152"/>
    </row>
    <row r="173" spans="1:7" s="17" customFormat="1">
      <c r="A173" s="218" t="s">
        <v>310</v>
      </c>
      <c r="B173" s="218" t="s">
        <v>358</v>
      </c>
      <c r="C173" s="277" t="s">
        <v>249</v>
      </c>
      <c r="D173" s="271"/>
      <c r="E173" s="272"/>
      <c r="F173" s="273"/>
      <c r="G173" s="274"/>
    </row>
    <row r="174" spans="1:7" s="17" customFormat="1" ht="33.75" customHeight="1">
      <c r="A174" s="278"/>
      <c r="B174" s="218"/>
      <c r="C174" s="267" t="s">
        <v>338</v>
      </c>
      <c r="D174" s="275"/>
      <c r="E174" s="273"/>
      <c r="F174" s="273"/>
      <c r="G174" s="274"/>
    </row>
    <row r="175" spans="1:7" s="17" customFormat="1">
      <c r="A175" s="218"/>
      <c r="B175" s="218"/>
      <c r="C175" s="269" t="s">
        <v>180</v>
      </c>
      <c r="D175" s="275"/>
      <c r="E175" s="273"/>
      <c r="F175" s="273"/>
      <c r="G175" s="276"/>
    </row>
    <row r="176" spans="1:7" s="17" customFormat="1" ht="10.5" customHeight="1">
      <c r="A176" s="218" t="s">
        <v>271</v>
      </c>
      <c r="B176" s="218"/>
      <c r="C176" s="225" t="s">
        <v>336</v>
      </c>
      <c r="D176" s="15" t="s">
        <v>129</v>
      </c>
      <c r="E176" s="273">
        <f>107*4*2</f>
        <v>856</v>
      </c>
      <c r="F176" s="279">
        <v>0</v>
      </c>
      <c r="G176" s="152">
        <f>E176*F176</f>
        <v>0</v>
      </c>
    </row>
    <row r="177" spans="1:7" s="17" customFormat="1">
      <c r="A177" s="223" t="s">
        <v>272</v>
      </c>
      <c r="B177" s="223"/>
      <c r="C177" s="280" t="s">
        <v>356</v>
      </c>
      <c r="D177" s="20" t="s">
        <v>195</v>
      </c>
      <c r="E177" s="270">
        <f>E176*0.32</f>
        <v>273.92</v>
      </c>
      <c r="F177" s="268">
        <v>0</v>
      </c>
      <c r="G177" s="154">
        <f>E177*F177</f>
        <v>0</v>
      </c>
    </row>
    <row r="178" spans="1:7" s="17" customFormat="1">
      <c r="A178" s="14"/>
      <c r="B178" s="14"/>
      <c r="C178" s="63"/>
      <c r="D178" s="15"/>
      <c r="E178" s="91"/>
      <c r="F178" s="91"/>
      <c r="G178" s="152"/>
    </row>
    <row r="179" spans="1:7" s="17" customFormat="1">
      <c r="A179" s="218" t="s">
        <v>309</v>
      </c>
      <c r="B179" s="218" t="s">
        <v>357</v>
      </c>
      <c r="C179" s="277" t="s">
        <v>250</v>
      </c>
      <c r="D179" s="271"/>
      <c r="E179" s="272"/>
      <c r="F179" s="273"/>
      <c r="G179" s="274"/>
    </row>
    <row r="180" spans="1:7" s="17" customFormat="1" ht="22.5">
      <c r="A180" s="278"/>
      <c r="B180" s="218"/>
      <c r="C180" s="267" t="s">
        <v>360</v>
      </c>
      <c r="D180" s="275"/>
      <c r="E180" s="273"/>
      <c r="F180" s="273"/>
      <c r="G180" s="274"/>
    </row>
    <row r="181" spans="1:7" s="17" customFormat="1">
      <c r="A181" s="218"/>
      <c r="B181" s="218"/>
      <c r="C181" s="269" t="s">
        <v>180</v>
      </c>
      <c r="D181" s="275"/>
      <c r="E181" s="273"/>
      <c r="F181" s="273"/>
      <c r="G181" s="276"/>
    </row>
    <row r="182" spans="1:7" s="17" customFormat="1">
      <c r="A182" s="223"/>
      <c r="B182" s="223"/>
      <c r="C182" s="280" t="s">
        <v>356</v>
      </c>
      <c r="D182" s="20" t="s">
        <v>195</v>
      </c>
      <c r="E182" s="270">
        <f>0.35*72*4</f>
        <v>100.8</v>
      </c>
      <c r="F182" s="268">
        <v>0</v>
      </c>
      <c r="G182" s="154">
        <f>E182*F182</f>
        <v>0</v>
      </c>
    </row>
    <row r="183" spans="1:7" s="17" customFormat="1">
      <c r="A183" s="14"/>
      <c r="B183" s="14"/>
      <c r="C183" s="63"/>
      <c r="D183" s="15"/>
      <c r="E183" s="91"/>
      <c r="F183" s="91"/>
      <c r="G183" s="152"/>
    </row>
    <row r="184" spans="1:7" s="17" customFormat="1">
      <c r="A184" s="218" t="s">
        <v>308</v>
      </c>
      <c r="B184" s="218" t="s">
        <v>359</v>
      </c>
      <c r="C184" s="269" t="s">
        <v>251</v>
      </c>
      <c r="D184" s="15"/>
      <c r="E184" s="273"/>
      <c r="F184" s="279"/>
      <c r="G184" s="152"/>
    </row>
    <row r="185" spans="1:7" s="17" customFormat="1" ht="33.75">
      <c r="A185" s="223"/>
      <c r="B185" s="223"/>
      <c r="C185" s="83" t="s">
        <v>362</v>
      </c>
      <c r="D185" s="20" t="s">
        <v>45</v>
      </c>
      <c r="E185" s="84">
        <f>52*3</f>
        <v>156</v>
      </c>
      <c r="F185" s="84">
        <v>0</v>
      </c>
      <c r="G185" s="154">
        <f>E185*F185</f>
        <v>0</v>
      </c>
    </row>
    <row r="186" spans="1:7" s="17" customFormat="1">
      <c r="A186" s="218"/>
      <c r="B186" s="218"/>
      <c r="C186" s="269"/>
      <c r="D186" s="15"/>
      <c r="E186" s="273"/>
      <c r="F186" s="279"/>
      <c r="G186" s="152"/>
    </row>
    <row r="187" spans="1:7" s="17" customFormat="1" ht="10.5" customHeight="1">
      <c r="A187" s="10"/>
      <c r="B187" s="10"/>
      <c r="C187" s="62" t="s">
        <v>88</v>
      </c>
      <c r="D187" s="11"/>
      <c r="E187" s="198"/>
      <c r="F187" s="12"/>
      <c r="G187" s="151">
        <f>SUM(G121:G185)</f>
        <v>0</v>
      </c>
    </row>
    <row r="188" spans="1:7" s="17" customFormat="1">
      <c r="A188" s="14"/>
      <c r="B188" s="61"/>
      <c r="C188" s="76"/>
      <c r="D188" s="15"/>
      <c r="E188" s="195"/>
      <c r="F188" s="16"/>
      <c r="G188" s="152"/>
    </row>
    <row r="189" spans="1:7" s="17" customFormat="1">
      <c r="A189" s="10" t="s">
        <v>55</v>
      </c>
      <c r="B189" s="10"/>
      <c r="C189" s="62" t="s">
        <v>38</v>
      </c>
      <c r="D189" s="11"/>
      <c r="E189" s="198"/>
      <c r="F189" s="12"/>
      <c r="G189" s="151"/>
    </row>
    <row r="190" spans="1:7" s="17" customFormat="1">
      <c r="A190" s="73"/>
      <c r="B190" s="73"/>
      <c r="C190" s="63"/>
      <c r="D190" s="15"/>
      <c r="E190" s="193"/>
      <c r="F190" s="27"/>
      <c r="G190" s="152"/>
    </row>
    <row r="191" spans="1:7" s="17" customFormat="1">
      <c r="A191" s="116" t="s">
        <v>107</v>
      </c>
      <c r="B191" s="14" t="s">
        <v>50</v>
      </c>
      <c r="C191" s="92" t="s">
        <v>37</v>
      </c>
      <c r="D191" s="116"/>
      <c r="E191" s="194"/>
      <c r="F191" s="144"/>
      <c r="G191" s="153"/>
    </row>
    <row r="192" spans="1:7" s="17" customFormat="1" ht="56.25">
      <c r="A192" s="1"/>
      <c r="B192" s="1"/>
      <c r="C192" s="77" t="s">
        <v>352</v>
      </c>
      <c r="D192" s="15"/>
      <c r="E192" s="195"/>
      <c r="F192" s="15"/>
      <c r="G192" s="152"/>
    </row>
    <row r="193" spans="1:7" s="17" customFormat="1">
      <c r="A193" s="14"/>
      <c r="B193" s="14"/>
      <c r="C193" s="77" t="s">
        <v>39</v>
      </c>
      <c r="D193" s="15"/>
      <c r="E193" s="195"/>
      <c r="F193" s="15"/>
      <c r="G193" s="152"/>
    </row>
    <row r="194" spans="1:7" s="24" customFormat="1">
      <c r="A194" s="14"/>
      <c r="B194" s="14"/>
      <c r="C194" s="77" t="s">
        <v>51</v>
      </c>
      <c r="D194" s="15"/>
      <c r="E194" s="195"/>
      <c r="F194" s="16"/>
      <c r="G194" s="152"/>
    </row>
    <row r="195" spans="1:7" s="24" customFormat="1" ht="22.5">
      <c r="A195" s="61" t="s">
        <v>306</v>
      </c>
      <c r="B195" s="14"/>
      <c r="C195" s="158" t="s">
        <v>262</v>
      </c>
      <c r="D195" s="15" t="s">
        <v>195</v>
      </c>
      <c r="E195" s="27">
        <v>1000</v>
      </c>
      <c r="F195" s="16">
        <v>0</v>
      </c>
      <c r="G195" s="152">
        <f>E195*F195</f>
        <v>0</v>
      </c>
    </row>
    <row r="196" spans="1:7" s="24" customFormat="1" ht="22.5">
      <c r="A196" s="60" t="s">
        <v>307</v>
      </c>
      <c r="B196" s="6"/>
      <c r="C196" s="290" t="s">
        <v>361</v>
      </c>
      <c r="D196" s="20" t="s">
        <v>195</v>
      </c>
      <c r="E196" s="22">
        <v>100</v>
      </c>
      <c r="F196" s="9">
        <v>0</v>
      </c>
      <c r="G196" s="154">
        <f>E196*F196</f>
        <v>0</v>
      </c>
    </row>
    <row r="197" spans="1:7" s="24" customFormat="1">
      <c r="A197" s="73"/>
      <c r="B197" s="73"/>
      <c r="C197" s="63"/>
      <c r="D197" s="15"/>
      <c r="E197" s="27"/>
      <c r="F197" s="27"/>
      <c r="G197" s="152"/>
    </row>
    <row r="198" spans="1:7" s="24" customFormat="1" ht="22.5">
      <c r="A198" s="291" t="s">
        <v>89</v>
      </c>
      <c r="B198" s="14" t="s">
        <v>0</v>
      </c>
      <c r="C198" s="92" t="s">
        <v>1</v>
      </c>
      <c r="D198" s="116"/>
      <c r="E198" s="144"/>
      <c r="F198" s="144"/>
      <c r="G198" s="153"/>
    </row>
    <row r="199" spans="1:7" s="24" customFormat="1" ht="33.75">
      <c r="A199" s="1"/>
      <c r="B199" s="1"/>
      <c r="C199" s="77" t="s">
        <v>263</v>
      </c>
      <c r="D199" s="15"/>
      <c r="E199" s="16"/>
      <c r="F199" s="15"/>
      <c r="G199" s="152"/>
    </row>
    <row r="200" spans="1:7" s="24" customFormat="1">
      <c r="A200" s="14"/>
      <c r="B200" s="14"/>
      <c r="C200" s="77" t="s">
        <v>39</v>
      </c>
      <c r="D200" s="15"/>
      <c r="E200" s="16"/>
      <c r="F200" s="15"/>
      <c r="G200" s="152"/>
    </row>
    <row r="201" spans="1:7" s="17" customFormat="1">
      <c r="A201" s="14"/>
      <c r="B201" s="14"/>
      <c r="C201" s="77" t="s">
        <v>2</v>
      </c>
      <c r="D201" s="15"/>
      <c r="E201" s="16"/>
      <c r="F201" s="16"/>
      <c r="G201" s="152"/>
    </row>
    <row r="202" spans="1:7" s="17" customFormat="1" ht="22.5">
      <c r="A202" s="61" t="s">
        <v>273</v>
      </c>
      <c r="B202" s="14"/>
      <c r="C202" s="77" t="s">
        <v>353</v>
      </c>
      <c r="D202" s="15" t="s">
        <v>195</v>
      </c>
      <c r="E202" s="27">
        <v>440</v>
      </c>
      <c r="F202" s="16">
        <v>0</v>
      </c>
      <c r="G202" s="152">
        <f>E202*F202</f>
        <v>0</v>
      </c>
    </row>
    <row r="203" spans="1:7" s="17" customFormat="1" ht="22.5">
      <c r="A203" s="60" t="s">
        <v>274</v>
      </c>
      <c r="B203" s="6"/>
      <c r="C203" s="82" t="s">
        <v>354</v>
      </c>
      <c r="D203" s="20" t="s">
        <v>195</v>
      </c>
      <c r="E203" s="22">
        <v>47</v>
      </c>
      <c r="F203" s="9">
        <v>0</v>
      </c>
      <c r="G203" s="154">
        <f>E203*F203</f>
        <v>0</v>
      </c>
    </row>
    <row r="204" spans="1:7" s="17" customFormat="1">
      <c r="A204" s="14"/>
      <c r="B204" s="14"/>
      <c r="C204" s="158"/>
      <c r="D204" s="15"/>
      <c r="E204" s="27"/>
      <c r="F204" s="27"/>
      <c r="G204" s="152"/>
    </row>
    <row r="205" spans="1:7" s="17" customFormat="1">
      <c r="A205" s="14" t="s">
        <v>108</v>
      </c>
      <c r="B205" s="61" t="s">
        <v>85</v>
      </c>
      <c r="C205" s="159" t="s">
        <v>86</v>
      </c>
      <c r="D205" s="18"/>
      <c r="E205" s="19"/>
      <c r="F205" s="16"/>
      <c r="G205" s="160"/>
    </row>
    <row r="206" spans="1:7" s="17" customFormat="1" ht="146.25" customHeight="1">
      <c r="A206" s="71"/>
      <c r="B206" s="71"/>
      <c r="C206" s="63" t="s">
        <v>303</v>
      </c>
      <c r="D206" s="15"/>
      <c r="E206" s="16"/>
      <c r="F206" s="15"/>
      <c r="G206" s="161"/>
    </row>
    <row r="207" spans="1:7" s="17" customFormat="1">
      <c r="A207" s="71"/>
      <c r="B207" s="71"/>
      <c r="C207" s="63" t="s">
        <v>60</v>
      </c>
      <c r="D207" s="15"/>
      <c r="E207" s="16"/>
      <c r="F207" s="15"/>
      <c r="G207" s="161"/>
    </row>
    <row r="208" spans="1:7" s="17" customFormat="1" ht="22.5">
      <c r="A208" s="61" t="s">
        <v>164</v>
      </c>
      <c r="B208" s="61"/>
      <c r="C208" s="63" t="s">
        <v>334</v>
      </c>
      <c r="D208" s="15" t="s">
        <v>129</v>
      </c>
      <c r="E208" s="16">
        <v>3660</v>
      </c>
      <c r="F208" s="16">
        <v>0</v>
      </c>
      <c r="G208" s="152">
        <f>E208*F208</f>
        <v>0</v>
      </c>
    </row>
    <row r="209" spans="1:7" s="17" customFormat="1" ht="22.5">
      <c r="A209" s="60" t="s">
        <v>165</v>
      </c>
      <c r="B209" s="60"/>
      <c r="C209" s="83" t="s">
        <v>335</v>
      </c>
      <c r="D209" s="118" t="s">
        <v>129</v>
      </c>
      <c r="E209" s="9">
        <v>312</v>
      </c>
      <c r="F209" s="9">
        <v>0</v>
      </c>
      <c r="G209" s="154">
        <f>E209*F209</f>
        <v>0</v>
      </c>
    </row>
    <row r="210" spans="1:7" s="17" customFormat="1">
      <c r="A210" s="61"/>
      <c r="B210" s="61"/>
      <c r="C210" s="63"/>
      <c r="D210" s="15"/>
      <c r="E210" s="16"/>
      <c r="F210" s="16"/>
      <c r="G210" s="152"/>
    </row>
    <row r="211" spans="1:7" s="17" customFormat="1">
      <c r="A211" s="10"/>
      <c r="B211" s="10"/>
      <c r="C211" s="62" t="s">
        <v>90</v>
      </c>
      <c r="D211" s="11"/>
      <c r="E211" s="12"/>
      <c r="F211" s="12">
        <v>0</v>
      </c>
      <c r="G211" s="151">
        <f>SUM(G190:G209)</f>
        <v>0</v>
      </c>
    </row>
    <row r="212" spans="1:7" s="17" customFormat="1">
      <c r="A212" s="87"/>
      <c r="B212" s="87"/>
      <c r="C212" s="228"/>
      <c r="D212" s="26"/>
      <c r="E212" s="88"/>
      <c r="F212" s="88"/>
      <c r="G212" s="156"/>
    </row>
    <row r="213" spans="1:7" s="17" customFormat="1">
      <c r="A213" s="10" t="s">
        <v>275</v>
      </c>
      <c r="B213" s="10"/>
      <c r="C213" s="62" t="s">
        <v>40</v>
      </c>
      <c r="D213" s="11"/>
      <c r="E213" s="12"/>
      <c r="F213" s="12"/>
      <c r="G213" s="151"/>
    </row>
    <row r="214" spans="1:7" s="17" customFormat="1">
      <c r="A214" s="14"/>
      <c r="B214" s="61"/>
      <c r="C214" s="76"/>
      <c r="D214" s="15"/>
      <c r="E214" s="16"/>
      <c r="F214" s="16"/>
      <c r="G214" s="152"/>
    </row>
    <row r="215" spans="1:7" s="17" customFormat="1">
      <c r="A215" s="61" t="s">
        <v>276</v>
      </c>
      <c r="B215" s="61" t="s">
        <v>81</v>
      </c>
      <c r="C215" s="163" t="s">
        <v>82</v>
      </c>
      <c r="D215" s="18"/>
      <c r="E215" s="19"/>
      <c r="F215" s="16"/>
      <c r="G215" s="152"/>
    </row>
    <row r="216" spans="1:7" s="17" customFormat="1" ht="78.75">
      <c r="A216" s="61"/>
      <c r="B216" s="61"/>
      <c r="C216" s="77" t="s">
        <v>355</v>
      </c>
      <c r="D216" s="18"/>
      <c r="E216" s="19"/>
      <c r="F216" s="16"/>
      <c r="G216" s="152"/>
    </row>
    <row r="217" spans="1:7" s="17" customFormat="1" ht="45">
      <c r="A217" s="61"/>
      <c r="B217" s="61"/>
      <c r="C217" s="77" t="s">
        <v>91</v>
      </c>
      <c r="D217" s="18"/>
      <c r="E217" s="19"/>
      <c r="F217" s="16"/>
      <c r="G217" s="152"/>
    </row>
    <row r="218" spans="1:7" s="17" customFormat="1" ht="22.5">
      <c r="A218" s="61"/>
      <c r="B218" s="61"/>
      <c r="C218" s="77" t="s">
        <v>92</v>
      </c>
      <c r="D218" s="18"/>
      <c r="E218" s="19"/>
      <c r="F218" s="16"/>
      <c r="G218" s="152"/>
    </row>
    <row r="219" spans="1:7" s="17" customFormat="1" ht="33.75">
      <c r="A219" s="61"/>
      <c r="B219" s="61"/>
      <c r="C219" s="77" t="s">
        <v>277</v>
      </c>
      <c r="D219" s="18"/>
      <c r="E219" s="19"/>
      <c r="F219" s="16"/>
      <c r="G219" s="152"/>
    </row>
    <row r="220" spans="1:7" s="17" customFormat="1" ht="33.75">
      <c r="A220" s="61"/>
      <c r="B220" s="61"/>
      <c r="C220" s="77" t="s">
        <v>305</v>
      </c>
      <c r="D220" s="18"/>
      <c r="E220" s="19"/>
      <c r="F220" s="16"/>
      <c r="G220" s="152"/>
    </row>
    <row r="221" spans="1:7" s="17" customFormat="1" ht="22.5">
      <c r="A221" s="61"/>
      <c r="B221" s="61"/>
      <c r="C221" s="77" t="s">
        <v>80</v>
      </c>
      <c r="D221" s="18"/>
      <c r="E221" s="19"/>
      <c r="F221" s="16"/>
      <c r="G221" s="152"/>
    </row>
    <row r="222" spans="1:7" s="17" customFormat="1" ht="45">
      <c r="A222" s="60" t="s">
        <v>289</v>
      </c>
      <c r="B222" s="60"/>
      <c r="C222" s="175" t="s">
        <v>291</v>
      </c>
      <c r="D222" s="20" t="s">
        <v>44</v>
      </c>
      <c r="E222" s="233">
        <v>2</v>
      </c>
      <c r="F222" s="9">
        <v>0</v>
      </c>
      <c r="G222" s="154">
        <f>E222*F222</f>
        <v>0</v>
      </c>
    </row>
    <row r="223" spans="1:7" s="17" customFormat="1" ht="33.75">
      <c r="A223" s="60" t="s">
        <v>278</v>
      </c>
      <c r="B223" s="60"/>
      <c r="C223" s="175" t="s">
        <v>135</v>
      </c>
      <c r="D223" s="20" t="s">
        <v>44</v>
      </c>
      <c r="E223" s="233">
        <v>3</v>
      </c>
      <c r="F223" s="9">
        <v>0</v>
      </c>
      <c r="G223" s="154">
        <f>E223*F223</f>
        <v>0</v>
      </c>
    </row>
    <row r="224" spans="1:7" s="17" customFormat="1" ht="33.75">
      <c r="A224" s="60" t="s">
        <v>279</v>
      </c>
      <c r="B224" s="60"/>
      <c r="C224" s="175" t="s">
        <v>167</v>
      </c>
      <c r="D224" s="20" t="s">
        <v>44</v>
      </c>
      <c r="E224" s="233">
        <v>10</v>
      </c>
      <c r="F224" s="9">
        <v>0</v>
      </c>
      <c r="G224" s="154">
        <f>E224*F224</f>
        <v>0</v>
      </c>
    </row>
    <row r="225" spans="1:7" s="17" customFormat="1" ht="33.75">
      <c r="A225" s="281" t="s">
        <v>280</v>
      </c>
      <c r="B225" s="281"/>
      <c r="C225" s="294" t="s">
        <v>166</v>
      </c>
      <c r="D225" s="292" t="s">
        <v>44</v>
      </c>
      <c r="E225" s="295">
        <v>10</v>
      </c>
      <c r="F225" s="293">
        <v>0</v>
      </c>
      <c r="G225" s="283">
        <f>E225*F225</f>
        <v>0</v>
      </c>
    </row>
    <row r="226" spans="1:7" s="17" customFormat="1" ht="33.75">
      <c r="A226" s="60" t="s">
        <v>285</v>
      </c>
      <c r="B226" s="60"/>
      <c r="C226" s="294" t="s">
        <v>284</v>
      </c>
      <c r="D226" s="292" t="s">
        <v>44</v>
      </c>
      <c r="E226" s="295">
        <v>3</v>
      </c>
      <c r="F226" s="293">
        <v>0</v>
      </c>
      <c r="G226" s="154">
        <f>E226*F226</f>
        <v>0</v>
      </c>
    </row>
    <row r="227" spans="1:7" s="17" customFormat="1" ht="15">
      <c r="A227" s="167"/>
      <c r="B227" s="41"/>
      <c r="C227" s="135"/>
      <c r="D227" s="133"/>
      <c r="E227" s="201"/>
      <c r="F227" s="148"/>
      <c r="G227" s="157"/>
    </row>
    <row r="228" spans="1:7" s="17" customFormat="1">
      <c r="A228" s="72" t="s">
        <v>9</v>
      </c>
      <c r="B228" s="72" t="s">
        <v>93</v>
      </c>
      <c r="C228" s="229" t="s">
        <v>94</v>
      </c>
      <c r="D228" s="59"/>
      <c r="E228" s="202"/>
      <c r="F228" s="16"/>
      <c r="G228" s="164"/>
    </row>
    <row r="229" spans="1:7" s="17" customFormat="1" ht="33.75">
      <c r="A229" s="72"/>
      <c r="B229" s="72"/>
      <c r="C229" s="77" t="s">
        <v>363</v>
      </c>
      <c r="D229" s="25"/>
      <c r="E229" s="27"/>
      <c r="F229" s="16"/>
      <c r="G229" s="164"/>
    </row>
    <row r="230" spans="1:7" s="17" customFormat="1">
      <c r="A230" s="61" t="s">
        <v>11</v>
      </c>
      <c r="B230" s="61" t="s">
        <v>3</v>
      </c>
      <c r="C230" s="163" t="s">
        <v>4</v>
      </c>
      <c r="D230" s="18"/>
      <c r="E230" s="19"/>
      <c r="F230" s="16"/>
      <c r="G230" s="160"/>
    </row>
    <row r="231" spans="1:7" s="17" customFormat="1">
      <c r="A231" s="61"/>
      <c r="B231" s="61"/>
      <c r="C231" s="165" t="s">
        <v>39</v>
      </c>
      <c r="D231" s="15"/>
      <c r="E231" s="16"/>
      <c r="F231" s="16"/>
      <c r="G231" s="160"/>
    </row>
    <row r="232" spans="1:7" s="17" customFormat="1">
      <c r="A232" s="61" t="s">
        <v>287</v>
      </c>
      <c r="B232" s="61"/>
      <c r="C232" s="165" t="s">
        <v>168</v>
      </c>
      <c r="D232" s="15" t="s">
        <v>45</v>
      </c>
      <c r="E232" s="16">
        <v>200</v>
      </c>
      <c r="F232" s="16">
        <v>0</v>
      </c>
      <c r="G232" s="152">
        <f>E232*F232</f>
        <v>0</v>
      </c>
    </row>
    <row r="233" spans="1:7" s="17" customFormat="1">
      <c r="A233" s="6" t="s">
        <v>288</v>
      </c>
      <c r="B233" s="6"/>
      <c r="C233" s="177" t="s">
        <v>286</v>
      </c>
      <c r="D233" s="20" t="s">
        <v>45</v>
      </c>
      <c r="E233" s="9">
        <v>18</v>
      </c>
      <c r="F233" s="9">
        <v>0</v>
      </c>
      <c r="G233" s="154">
        <f>E233*F233</f>
        <v>0</v>
      </c>
    </row>
    <row r="234" spans="1:7" s="17" customFormat="1">
      <c r="A234" s="72"/>
      <c r="B234" s="72"/>
      <c r="C234" s="77"/>
      <c r="D234" s="25"/>
      <c r="E234" s="148"/>
      <c r="F234" s="16"/>
      <c r="G234" s="164"/>
    </row>
    <row r="235" spans="1:7" s="17" customFormat="1">
      <c r="A235" s="61" t="s">
        <v>12</v>
      </c>
      <c r="B235" s="61" t="s">
        <v>95</v>
      </c>
      <c r="C235" s="163" t="s">
        <v>96</v>
      </c>
      <c r="D235" s="18"/>
      <c r="E235" s="210"/>
      <c r="F235" s="16"/>
      <c r="G235" s="160"/>
    </row>
    <row r="236" spans="1:7" s="17" customFormat="1">
      <c r="A236" s="61"/>
      <c r="B236" s="61"/>
      <c r="C236" s="165" t="s">
        <v>39</v>
      </c>
      <c r="D236" s="15"/>
      <c r="E236" s="182"/>
      <c r="F236" s="16"/>
      <c r="G236" s="160"/>
    </row>
    <row r="237" spans="1:7" s="17" customFormat="1" ht="22.5">
      <c r="A237" s="14" t="s">
        <v>5</v>
      </c>
      <c r="B237" s="14"/>
      <c r="C237" s="176" t="s">
        <v>304</v>
      </c>
      <c r="D237" s="15" t="s">
        <v>129</v>
      </c>
      <c r="E237" s="182">
        <f>3*4*3+5*7*3</f>
        <v>141</v>
      </c>
      <c r="F237" s="16">
        <v>0</v>
      </c>
      <c r="G237" s="152">
        <f>E237*F237</f>
        <v>0</v>
      </c>
    </row>
    <row r="238" spans="1:7" s="17" customFormat="1">
      <c r="A238" s="14" t="s">
        <v>10</v>
      </c>
      <c r="B238" s="14"/>
      <c r="C238" s="176" t="s">
        <v>110</v>
      </c>
      <c r="D238" s="15" t="s">
        <v>129</v>
      </c>
      <c r="E238" s="182">
        <f>(5*4+3*7)*1.6</f>
        <v>65.600000000000009</v>
      </c>
      <c r="F238" s="16">
        <v>0</v>
      </c>
      <c r="G238" s="152">
        <f>E238*F238</f>
        <v>0</v>
      </c>
    </row>
    <row r="239" spans="1:7" s="17" customFormat="1">
      <c r="A239" s="14" t="s">
        <v>134</v>
      </c>
      <c r="B239" s="14"/>
      <c r="C239" s="176" t="s">
        <v>171</v>
      </c>
      <c r="D239" s="15" t="s">
        <v>45</v>
      </c>
      <c r="E239" s="182">
        <f>5*4+3*7</f>
        <v>41</v>
      </c>
      <c r="F239" s="16">
        <v>0</v>
      </c>
      <c r="G239" s="152">
        <f>E239*F239</f>
        <v>0</v>
      </c>
    </row>
    <row r="240" spans="1:7" s="17" customFormat="1">
      <c r="A240" s="6" t="s">
        <v>297</v>
      </c>
      <c r="B240" s="6"/>
      <c r="C240" s="299" t="s">
        <v>298</v>
      </c>
      <c r="D240" s="118" t="s">
        <v>129</v>
      </c>
      <c r="E240" s="150">
        <f>65.6*1.2</f>
        <v>78.719999999999985</v>
      </c>
      <c r="F240" s="9">
        <v>0</v>
      </c>
      <c r="G240" s="154">
        <f>E240*F240</f>
        <v>0</v>
      </c>
    </row>
    <row r="241" spans="1:7" s="17" customFormat="1" ht="15">
      <c r="A241" s="168"/>
      <c r="B241" s="41"/>
      <c r="C241" s="135"/>
      <c r="D241" s="133"/>
      <c r="E241" s="134"/>
      <c r="F241" s="148"/>
      <c r="G241" s="157"/>
    </row>
    <row r="242" spans="1:7" s="13" customFormat="1">
      <c r="A242" s="72" t="s">
        <v>6</v>
      </c>
      <c r="B242" s="61" t="s">
        <v>14</v>
      </c>
      <c r="C242" s="163" t="s">
        <v>13</v>
      </c>
      <c r="D242" s="166"/>
      <c r="E242" s="203"/>
      <c r="F242" s="166"/>
      <c r="G242" s="166"/>
    </row>
    <row r="243" spans="1:7" s="13" customFormat="1" ht="22.5">
      <c r="A243" s="61"/>
      <c r="B243" s="14"/>
      <c r="C243" s="166" t="s">
        <v>7</v>
      </c>
      <c r="D243" s="15"/>
      <c r="E243" s="182"/>
      <c r="F243" s="16"/>
      <c r="G243" s="164"/>
    </row>
    <row r="244" spans="1:7" s="13" customFormat="1">
      <c r="A244" s="61"/>
      <c r="B244" s="61"/>
      <c r="C244" s="165" t="s">
        <v>39</v>
      </c>
      <c r="D244" s="15"/>
      <c r="E244" s="182"/>
      <c r="F244" s="16"/>
      <c r="G244" s="160"/>
    </row>
    <row r="245" spans="1:7" s="13" customFormat="1">
      <c r="A245" s="61" t="s">
        <v>8</v>
      </c>
      <c r="B245" s="14"/>
      <c r="C245" s="176" t="s">
        <v>299</v>
      </c>
      <c r="D245" s="15" t="s">
        <v>44</v>
      </c>
      <c r="E245" s="182">
        <v>12</v>
      </c>
      <c r="F245" s="16">
        <v>0</v>
      </c>
      <c r="G245" s="152">
        <f>E245*F245</f>
        <v>0</v>
      </c>
    </row>
    <row r="246" spans="1:7" s="13" customFormat="1">
      <c r="A246" s="61" t="s">
        <v>169</v>
      </c>
      <c r="B246" s="14"/>
      <c r="C246" s="176" t="s">
        <v>300</v>
      </c>
      <c r="D246" s="15" t="s">
        <v>44</v>
      </c>
      <c r="E246" s="182">
        <v>11</v>
      </c>
      <c r="F246" s="16">
        <v>0</v>
      </c>
      <c r="G246" s="152">
        <f>E246*F246</f>
        <v>0</v>
      </c>
    </row>
    <row r="247" spans="1:7" s="13" customFormat="1">
      <c r="A247" s="6" t="s">
        <v>169</v>
      </c>
      <c r="B247" s="6"/>
      <c r="C247" s="177" t="s">
        <v>301</v>
      </c>
      <c r="D247" s="20" t="s">
        <v>44</v>
      </c>
      <c r="E247" s="150">
        <v>1</v>
      </c>
      <c r="F247" s="16">
        <v>0</v>
      </c>
      <c r="G247" s="154">
        <f>E247*F247</f>
        <v>0</v>
      </c>
    </row>
    <row r="248" spans="1:7" s="13" customFormat="1" ht="15">
      <c r="A248" s="168"/>
      <c r="B248" s="41"/>
      <c r="C248" s="135"/>
      <c r="D248" s="133"/>
      <c r="E248" s="134"/>
      <c r="F248" s="148"/>
      <c r="G248" s="157"/>
    </row>
    <row r="249" spans="1:7" s="13" customFormat="1">
      <c r="A249" s="116" t="s">
        <v>127</v>
      </c>
      <c r="B249" s="14" t="s">
        <v>69</v>
      </c>
      <c r="C249" s="92" t="s">
        <v>70</v>
      </c>
      <c r="D249" s="116"/>
      <c r="E249" s="183"/>
      <c r="F249" s="144"/>
      <c r="G249" s="153"/>
    </row>
    <row r="250" spans="1:7" s="13" customFormat="1" ht="63.75" customHeight="1">
      <c r="A250" s="1"/>
      <c r="B250" s="71"/>
      <c r="C250" s="63" t="s">
        <v>453</v>
      </c>
      <c r="D250" s="15"/>
      <c r="E250" s="184"/>
      <c r="F250" s="149"/>
      <c r="G250" s="152"/>
    </row>
    <row r="251" spans="1:7" s="13" customFormat="1" ht="63" customHeight="1">
      <c r="A251" s="1"/>
      <c r="B251" s="71"/>
      <c r="C251" s="63" t="s">
        <v>454</v>
      </c>
      <c r="D251" s="15"/>
      <c r="E251" s="184"/>
      <c r="F251" s="149"/>
      <c r="G251" s="152"/>
    </row>
    <row r="252" spans="1:7" s="13" customFormat="1" ht="14.25" customHeight="1">
      <c r="A252" s="14"/>
      <c r="B252" s="61"/>
      <c r="C252" s="63" t="s">
        <v>455</v>
      </c>
      <c r="D252" s="15"/>
      <c r="E252" s="184"/>
      <c r="F252" s="149"/>
      <c r="G252" s="152"/>
    </row>
    <row r="253" spans="1:7" s="13" customFormat="1">
      <c r="A253" s="14"/>
      <c r="B253" s="61"/>
      <c r="C253" s="63" t="s">
        <v>173</v>
      </c>
      <c r="D253" s="15"/>
      <c r="E253" s="184"/>
      <c r="F253" s="149"/>
      <c r="G253" s="152"/>
    </row>
    <row r="254" spans="1:7" s="13" customFormat="1">
      <c r="A254" s="14"/>
      <c r="B254" s="61"/>
      <c r="C254" s="63" t="s">
        <v>201</v>
      </c>
      <c r="D254" s="15"/>
      <c r="E254" s="184"/>
      <c r="F254" s="149"/>
      <c r="G254" s="152"/>
    </row>
    <row r="255" spans="1:7" s="13" customFormat="1">
      <c r="A255" s="14"/>
      <c r="B255" s="61"/>
      <c r="C255" s="63" t="s">
        <v>202</v>
      </c>
      <c r="D255" s="15"/>
      <c r="E255" s="184"/>
      <c r="F255" s="149"/>
      <c r="G255" s="152"/>
    </row>
    <row r="256" spans="1:7" s="13" customFormat="1">
      <c r="A256" s="14"/>
      <c r="B256" s="61"/>
      <c r="C256" s="63" t="s">
        <v>203</v>
      </c>
      <c r="D256" s="15"/>
      <c r="E256" s="184"/>
      <c r="F256" s="149"/>
      <c r="G256" s="152"/>
    </row>
    <row r="257" spans="1:7" s="13" customFormat="1">
      <c r="A257" s="14"/>
      <c r="B257" s="61"/>
      <c r="C257" s="63" t="s">
        <v>174</v>
      </c>
      <c r="D257" s="15"/>
      <c r="E257" s="184"/>
      <c r="F257" s="149"/>
      <c r="G257" s="152"/>
    </row>
    <row r="258" spans="1:7" s="13" customFormat="1">
      <c r="A258" s="14"/>
      <c r="B258" s="61"/>
      <c r="C258" s="63" t="s">
        <v>204</v>
      </c>
      <c r="D258" s="15"/>
      <c r="E258" s="184"/>
      <c r="F258" s="149"/>
      <c r="G258" s="152"/>
    </row>
    <row r="259" spans="1:7" s="13" customFormat="1">
      <c r="A259" s="14"/>
      <c r="B259" s="61"/>
      <c r="C259" s="63" t="s">
        <v>205</v>
      </c>
      <c r="D259" s="15"/>
      <c r="E259" s="184"/>
      <c r="F259" s="149"/>
      <c r="G259" s="152"/>
    </row>
    <row r="260" spans="1:7" s="13" customFormat="1">
      <c r="A260" s="14"/>
      <c r="B260" s="61"/>
      <c r="C260" s="63" t="s">
        <v>175</v>
      </c>
      <c r="D260" s="15"/>
      <c r="E260" s="184"/>
      <c r="F260" s="149"/>
      <c r="G260" s="152"/>
    </row>
    <row r="261" spans="1:7" s="13" customFormat="1">
      <c r="A261" s="14"/>
      <c r="B261" s="61"/>
      <c r="C261" s="63" t="s">
        <v>206</v>
      </c>
      <c r="D261" s="15"/>
      <c r="E261" s="184"/>
      <c r="F261" s="149"/>
      <c r="G261" s="152"/>
    </row>
    <row r="262" spans="1:7" s="13" customFormat="1">
      <c r="A262" s="14"/>
      <c r="B262" s="61"/>
      <c r="C262" s="63" t="s">
        <v>176</v>
      </c>
      <c r="D262" s="15"/>
      <c r="E262" s="184"/>
      <c r="F262" s="149"/>
      <c r="G262" s="152"/>
    </row>
    <row r="263" spans="1:7" s="17" customFormat="1">
      <c r="A263" s="14"/>
      <c r="B263" s="61"/>
      <c r="C263" s="63" t="s">
        <v>207</v>
      </c>
      <c r="D263" s="15"/>
      <c r="E263" s="184"/>
      <c r="F263" s="149"/>
      <c r="G263" s="152"/>
    </row>
    <row r="264" spans="1:7" s="17" customFormat="1">
      <c r="A264" s="14"/>
      <c r="B264" s="61"/>
      <c r="C264" s="63" t="s">
        <v>172</v>
      </c>
      <c r="D264" s="15"/>
      <c r="E264" s="184"/>
      <c r="F264" s="149"/>
      <c r="G264" s="152"/>
    </row>
    <row r="265" spans="1:7" s="13" customFormat="1">
      <c r="A265" s="14"/>
      <c r="B265" s="61"/>
      <c r="C265" s="63" t="s">
        <v>208</v>
      </c>
      <c r="D265" s="15"/>
      <c r="E265" s="184"/>
      <c r="F265" s="149"/>
      <c r="G265" s="152"/>
    </row>
    <row r="266" spans="1:7" s="17" customFormat="1">
      <c r="A266" s="14"/>
      <c r="B266" s="61"/>
      <c r="C266" s="63" t="s">
        <v>209</v>
      </c>
      <c r="D266" s="15"/>
      <c r="E266" s="184"/>
      <c r="F266" s="149"/>
      <c r="G266" s="152"/>
    </row>
    <row r="267" spans="1:7" s="17" customFormat="1">
      <c r="A267" s="14"/>
      <c r="B267" s="61"/>
      <c r="C267" s="63" t="s">
        <v>177</v>
      </c>
      <c r="D267" s="15"/>
      <c r="E267" s="184"/>
      <c r="F267" s="149"/>
      <c r="G267" s="152"/>
    </row>
    <row r="268" spans="1:7" s="17" customFormat="1">
      <c r="A268" s="14"/>
      <c r="B268" s="61"/>
      <c r="C268" s="63" t="s">
        <v>178</v>
      </c>
      <c r="D268" s="15"/>
      <c r="E268" s="184"/>
      <c r="F268" s="149"/>
      <c r="G268" s="152"/>
    </row>
    <row r="269" spans="1:7" s="17" customFormat="1">
      <c r="A269" s="14"/>
      <c r="B269" s="61"/>
      <c r="C269" s="63" t="s">
        <v>179</v>
      </c>
      <c r="D269" s="15"/>
      <c r="E269" s="184"/>
      <c r="F269" s="149"/>
      <c r="G269" s="152"/>
    </row>
    <row r="270" spans="1:7" s="17" customFormat="1">
      <c r="A270" s="14"/>
      <c r="B270" s="61"/>
      <c r="C270" s="63" t="s">
        <v>210</v>
      </c>
      <c r="D270" s="15"/>
      <c r="E270" s="184"/>
      <c r="F270" s="149"/>
      <c r="G270" s="152"/>
    </row>
    <row r="271" spans="1:7" s="17" customFormat="1">
      <c r="A271" s="14"/>
      <c r="B271" s="61"/>
      <c r="C271" s="63" t="s">
        <v>211</v>
      </c>
      <c r="D271" s="15"/>
      <c r="E271" s="184"/>
      <c r="F271" s="149"/>
      <c r="G271" s="152"/>
    </row>
    <row r="272" spans="1:7" s="17" customFormat="1">
      <c r="A272" s="14"/>
      <c r="B272" s="61"/>
      <c r="C272" s="63" t="s">
        <v>212</v>
      </c>
      <c r="D272" s="15"/>
      <c r="E272" s="184"/>
      <c r="F272" s="149"/>
      <c r="G272" s="152"/>
    </row>
    <row r="273" spans="1:7" s="17" customFormat="1">
      <c r="A273" s="6"/>
      <c r="B273" s="60"/>
      <c r="C273" s="83" t="s">
        <v>39</v>
      </c>
      <c r="D273" s="20" t="s">
        <v>213</v>
      </c>
      <c r="E273" s="185">
        <v>1</v>
      </c>
      <c r="F273" s="9">
        <v>0</v>
      </c>
      <c r="G273" s="154">
        <f>E273*F273</f>
        <v>0</v>
      </c>
    </row>
    <row r="274" spans="1:7" s="17" customFormat="1">
      <c r="A274" s="14"/>
      <c r="B274" s="61"/>
      <c r="C274" s="63"/>
      <c r="D274" s="15"/>
      <c r="E274" s="184"/>
      <c r="F274" s="149"/>
      <c r="G274" s="152"/>
    </row>
    <row r="275" spans="1:7" s="17" customFormat="1">
      <c r="A275" s="10"/>
      <c r="B275" s="10"/>
      <c r="C275" s="62" t="s">
        <v>18</v>
      </c>
      <c r="D275" s="11"/>
      <c r="E275" s="186"/>
      <c r="F275" s="12">
        <v>0</v>
      </c>
      <c r="G275" s="151">
        <f>SUM(G214:G273)</f>
        <v>0</v>
      </c>
    </row>
    <row r="276" spans="1:7" s="17" customFormat="1">
      <c r="A276" s="14"/>
      <c r="B276" s="14"/>
      <c r="C276" s="76"/>
      <c r="D276" s="18"/>
      <c r="E276" s="19"/>
      <c r="F276" s="16"/>
      <c r="G276" s="112"/>
    </row>
    <row r="277" spans="1:7" s="17" customFormat="1">
      <c r="A277" s="14"/>
      <c r="B277" s="14"/>
      <c r="C277" s="76"/>
      <c r="D277" s="18"/>
      <c r="E277" s="19"/>
      <c r="F277" s="16"/>
      <c r="G277" s="113"/>
    </row>
    <row r="278" spans="1:7" s="17" customFormat="1">
      <c r="A278" s="14"/>
      <c r="B278" s="14"/>
      <c r="C278" s="76"/>
      <c r="D278" s="18"/>
      <c r="E278" s="19"/>
      <c r="F278" s="16"/>
      <c r="G278" s="112"/>
    </row>
    <row r="279" spans="1:7" s="17" customFormat="1">
      <c r="A279" s="14"/>
      <c r="B279" s="14"/>
      <c r="C279" s="76"/>
      <c r="D279" s="18"/>
      <c r="E279" s="19"/>
      <c r="F279" s="16"/>
      <c r="G279" s="112"/>
    </row>
    <row r="280" spans="1:7" s="17" customFormat="1">
      <c r="A280" s="14"/>
      <c r="B280" s="14"/>
      <c r="C280" s="76"/>
      <c r="D280" s="18"/>
      <c r="E280" s="19"/>
      <c r="F280" s="16"/>
      <c r="G280" s="112"/>
    </row>
    <row r="281" spans="1:7" s="17" customFormat="1">
      <c r="A281" s="14"/>
      <c r="B281" s="14"/>
      <c r="C281" s="76"/>
      <c r="D281" s="18"/>
      <c r="E281" s="19"/>
      <c r="F281" s="16"/>
      <c r="G281" s="112"/>
    </row>
    <row r="282" spans="1:7" s="17" customFormat="1">
      <c r="A282" s="14"/>
      <c r="B282" s="14"/>
      <c r="C282" s="76"/>
      <c r="D282" s="18"/>
      <c r="E282" s="19"/>
      <c r="F282" s="16"/>
      <c r="G282" s="112"/>
    </row>
    <row r="283" spans="1:7" s="17" customFormat="1">
      <c r="A283" s="14"/>
      <c r="B283" s="14"/>
      <c r="C283" s="76"/>
      <c r="D283" s="18"/>
      <c r="E283" s="19"/>
      <c r="F283" s="16"/>
      <c r="G283" s="112"/>
    </row>
    <row r="284" spans="1:7" s="17" customFormat="1">
      <c r="A284" s="14"/>
      <c r="B284" s="14"/>
      <c r="C284" s="76"/>
      <c r="D284" s="18"/>
      <c r="E284" s="19"/>
      <c r="F284" s="16"/>
      <c r="G284" s="112"/>
    </row>
    <row r="285" spans="1:7" s="17" customFormat="1">
      <c r="A285" s="14"/>
      <c r="B285" s="14"/>
      <c r="C285" s="76"/>
      <c r="D285" s="18"/>
      <c r="E285" s="19"/>
      <c r="F285" s="16"/>
      <c r="G285" s="112"/>
    </row>
    <row r="286" spans="1:7" s="17" customFormat="1">
      <c r="A286" s="14"/>
      <c r="B286" s="14"/>
      <c r="C286" s="76"/>
      <c r="D286" s="18"/>
      <c r="E286" s="19"/>
      <c r="F286" s="16"/>
      <c r="G286" s="112"/>
    </row>
    <row r="287" spans="1:7" s="17" customFormat="1">
      <c r="A287" s="14"/>
      <c r="B287" s="14"/>
      <c r="C287" s="76"/>
      <c r="D287" s="18"/>
      <c r="E287" s="19"/>
      <c r="F287" s="16"/>
      <c r="G287" s="112"/>
    </row>
    <row r="288" spans="1:7" s="17" customFormat="1">
      <c r="A288" s="14"/>
      <c r="B288" s="14"/>
      <c r="C288" s="76"/>
      <c r="D288" s="18"/>
      <c r="E288" s="19"/>
      <c r="F288" s="16"/>
      <c r="G288" s="112"/>
    </row>
    <row r="289" spans="1:7" s="17" customFormat="1">
      <c r="A289" s="14"/>
      <c r="B289" s="14"/>
      <c r="C289" s="76"/>
      <c r="D289" s="18"/>
      <c r="E289" s="19"/>
      <c r="F289" s="16"/>
      <c r="G289" s="112"/>
    </row>
    <row r="290" spans="1:7" s="17" customFormat="1">
      <c r="A290" s="14"/>
      <c r="B290" s="14"/>
      <c r="C290" s="76"/>
      <c r="D290" s="18"/>
      <c r="E290" s="19"/>
      <c r="F290" s="16"/>
      <c r="G290" s="112"/>
    </row>
    <row r="291" spans="1:7" s="17" customFormat="1">
      <c r="A291" s="14"/>
      <c r="B291" s="14"/>
      <c r="C291" s="76"/>
      <c r="D291" s="18"/>
      <c r="E291" s="19"/>
      <c r="F291" s="16"/>
      <c r="G291" s="112"/>
    </row>
    <row r="292" spans="1:7" s="17" customFormat="1">
      <c r="A292" s="14"/>
      <c r="B292" s="14"/>
      <c r="C292" s="76"/>
      <c r="D292" s="18"/>
      <c r="E292" s="19"/>
      <c r="F292" s="16"/>
      <c r="G292" s="112"/>
    </row>
    <row r="293" spans="1:7" s="17" customFormat="1">
      <c r="A293" s="14"/>
      <c r="B293" s="14"/>
      <c r="C293" s="76"/>
      <c r="D293" s="18"/>
      <c r="E293" s="19"/>
      <c r="F293" s="16"/>
      <c r="G293" s="112"/>
    </row>
    <row r="294" spans="1:7" s="17" customFormat="1">
      <c r="A294" s="14"/>
      <c r="B294" s="14"/>
      <c r="C294" s="76"/>
      <c r="D294" s="18"/>
      <c r="E294" s="19"/>
      <c r="F294" s="16"/>
      <c r="G294" s="112"/>
    </row>
    <row r="295" spans="1:7" s="17" customFormat="1">
      <c r="A295" s="14"/>
      <c r="B295" s="14"/>
      <c r="C295" s="76"/>
      <c r="D295" s="18"/>
      <c r="E295" s="19"/>
      <c r="F295" s="16"/>
      <c r="G295" s="112"/>
    </row>
    <row r="296" spans="1:7" s="17" customFormat="1">
      <c r="A296" s="14"/>
      <c r="B296" s="14"/>
      <c r="C296" s="76"/>
      <c r="D296" s="18"/>
      <c r="E296" s="19"/>
      <c r="F296" s="16"/>
      <c r="G296" s="112"/>
    </row>
    <row r="297" spans="1:7" s="17" customFormat="1">
      <c r="A297" s="14"/>
      <c r="B297" s="14"/>
      <c r="C297" s="76"/>
      <c r="D297" s="18"/>
      <c r="E297" s="19"/>
      <c r="F297" s="16"/>
      <c r="G297" s="112"/>
    </row>
    <row r="298" spans="1:7" s="17" customFormat="1">
      <c r="A298" s="14"/>
      <c r="B298" s="14"/>
      <c r="C298" s="76"/>
      <c r="D298" s="18"/>
      <c r="E298" s="19"/>
      <c r="F298" s="16"/>
      <c r="G298" s="112"/>
    </row>
    <row r="299" spans="1:7" s="17" customFormat="1">
      <c r="A299" s="14"/>
      <c r="B299" s="14"/>
      <c r="C299" s="76"/>
      <c r="D299" s="18"/>
      <c r="E299" s="19"/>
      <c r="F299" s="16"/>
      <c r="G299" s="112"/>
    </row>
    <row r="300" spans="1:7" s="17" customFormat="1">
      <c r="A300" s="14"/>
      <c r="B300" s="14"/>
      <c r="C300" s="76"/>
      <c r="D300" s="18"/>
      <c r="E300" s="19"/>
      <c r="F300" s="16"/>
      <c r="G300" s="112"/>
    </row>
    <row r="301" spans="1:7" s="17" customFormat="1">
      <c r="A301" s="14"/>
      <c r="B301" s="14"/>
      <c r="C301" s="76"/>
      <c r="D301" s="18"/>
      <c r="E301" s="19"/>
      <c r="F301" s="16"/>
      <c r="G301" s="112"/>
    </row>
    <row r="302" spans="1:7" s="17" customFormat="1">
      <c r="A302" s="14"/>
      <c r="B302" s="14"/>
      <c r="C302" s="76"/>
      <c r="D302" s="18"/>
      <c r="E302" s="19"/>
      <c r="F302" s="16"/>
      <c r="G302" s="112"/>
    </row>
    <row r="303" spans="1:7">
      <c r="A303" s="14"/>
      <c r="B303" s="14"/>
      <c r="C303" s="76"/>
      <c r="D303" s="18"/>
      <c r="E303" s="19"/>
      <c r="F303" s="16"/>
      <c r="G303" s="112"/>
    </row>
    <row r="304" spans="1:7">
      <c r="A304" s="14"/>
      <c r="B304" s="14"/>
      <c r="C304" s="76"/>
      <c r="D304" s="18"/>
      <c r="E304" s="19"/>
      <c r="F304" s="16"/>
      <c r="G304" s="112"/>
    </row>
    <row r="305" spans="1:7">
      <c r="A305" s="14"/>
      <c r="B305" s="14"/>
      <c r="C305" s="76"/>
      <c r="D305" s="18"/>
      <c r="E305" s="19"/>
      <c r="F305" s="16"/>
      <c r="G305" s="112"/>
    </row>
    <row r="306" spans="1:7">
      <c r="A306" s="14"/>
      <c r="B306" s="14"/>
      <c r="C306" s="76"/>
      <c r="D306" s="18"/>
      <c r="E306" s="19"/>
      <c r="F306" s="16"/>
      <c r="G306" s="112"/>
    </row>
    <row r="307" spans="1:7">
      <c r="A307" s="14"/>
      <c r="B307" s="14"/>
      <c r="C307" s="76"/>
      <c r="D307" s="18"/>
      <c r="E307" s="19"/>
      <c r="F307" s="16"/>
      <c r="G307" s="112"/>
    </row>
    <row r="308" spans="1:7">
      <c r="A308" s="14"/>
      <c r="B308" s="14"/>
      <c r="C308" s="76"/>
      <c r="D308" s="18"/>
      <c r="E308" s="19"/>
      <c r="F308" s="16"/>
      <c r="G308" s="112"/>
    </row>
    <row r="309" spans="1:7">
      <c r="A309" s="14"/>
      <c r="B309" s="14"/>
      <c r="C309" s="76"/>
      <c r="D309" s="18"/>
      <c r="E309" s="19"/>
      <c r="F309" s="16"/>
      <c r="G309" s="112"/>
    </row>
    <row r="310" spans="1:7">
      <c r="A310" s="14"/>
      <c r="B310" s="14"/>
      <c r="C310" s="76"/>
      <c r="D310" s="18"/>
      <c r="E310" s="19"/>
      <c r="F310" s="16"/>
      <c r="G310" s="112"/>
    </row>
    <row r="311" spans="1:7">
      <c r="A311" s="14"/>
      <c r="B311" s="14"/>
      <c r="C311" s="76"/>
      <c r="D311" s="18"/>
      <c r="E311" s="19"/>
      <c r="F311" s="16"/>
      <c r="G311" s="112"/>
    </row>
    <row r="312" spans="1:7">
      <c r="A312" s="14"/>
      <c r="B312" s="14"/>
      <c r="C312" s="76"/>
      <c r="D312" s="18"/>
      <c r="E312" s="19"/>
      <c r="F312" s="16"/>
      <c r="G312" s="112"/>
    </row>
    <row r="313" spans="1:7">
      <c r="A313" s="14"/>
      <c r="B313" s="14"/>
      <c r="C313" s="76"/>
      <c r="D313" s="18"/>
      <c r="E313" s="19"/>
      <c r="F313" s="16"/>
      <c r="G313" s="112"/>
    </row>
    <row r="314" spans="1:7">
      <c r="A314" s="14"/>
      <c r="B314" s="14"/>
      <c r="C314" s="76"/>
      <c r="D314" s="18"/>
      <c r="E314" s="19"/>
      <c r="F314" s="16"/>
      <c r="G314" s="112"/>
    </row>
    <row r="315" spans="1:7">
      <c r="A315" s="14"/>
      <c r="B315" s="14"/>
      <c r="C315" s="76"/>
      <c r="D315" s="18"/>
      <c r="E315" s="19"/>
      <c r="F315" s="16"/>
      <c r="G315" s="112"/>
    </row>
    <row r="316" spans="1:7">
      <c r="A316" s="14"/>
      <c r="B316" s="14"/>
      <c r="C316" s="76"/>
      <c r="D316" s="18"/>
      <c r="E316" s="19"/>
      <c r="F316" s="16"/>
      <c r="G316" s="112"/>
    </row>
    <row r="317" spans="1:7">
      <c r="A317" s="14"/>
      <c r="B317" s="14"/>
      <c r="C317" s="76"/>
      <c r="D317" s="18"/>
      <c r="E317" s="19"/>
      <c r="F317" s="16"/>
      <c r="G317" s="112"/>
    </row>
    <row r="318" spans="1:7">
      <c r="A318" s="14"/>
      <c r="B318" s="14"/>
      <c r="C318" s="76"/>
      <c r="D318" s="18"/>
      <c r="E318" s="19"/>
      <c r="F318" s="16"/>
      <c r="G318" s="112"/>
    </row>
    <row r="319" spans="1:7">
      <c r="A319" s="14"/>
      <c r="B319" s="14"/>
      <c r="C319" s="76"/>
      <c r="D319" s="18"/>
      <c r="E319" s="19"/>
      <c r="F319" s="16"/>
      <c r="G319" s="112"/>
    </row>
    <row r="320" spans="1:7">
      <c r="A320" s="14"/>
      <c r="B320" s="14"/>
      <c r="C320" s="76"/>
      <c r="D320" s="18"/>
      <c r="E320" s="19"/>
      <c r="F320" s="16"/>
      <c r="G320" s="112"/>
    </row>
    <row r="321" spans="1:7">
      <c r="A321" s="14"/>
      <c r="B321" s="14"/>
      <c r="C321" s="76"/>
      <c r="D321" s="18"/>
      <c r="E321" s="19"/>
      <c r="F321" s="16"/>
      <c r="G321" s="112"/>
    </row>
    <row r="322" spans="1:7">
      <c r="A322" s="14"/>
      <c r="B322" s="14"/>
      <c r="C322" s="76"/>
      <c r="D322" s="18"/>
      <c r="E322" s="19"/>
      <c r="F322" s="16"/>
      <c r="G322" s="112"/>
    </row>
    <row r="323" spans="1:7">
      <c r="A323" s="14"/>
      <c r="B323" s="14"/>
      <c r="C323" s="76"/>
      <c r="D323" s="18"/>
      <c r="E323" s="19"/>
      <c r="F323" s="16"/>
      <c r="G323" s="112"/>
    </row>
    <row r="324" spans="1:7">
      <c r="A324" s="14"/>
      <c r="B324" s="14"/>
      <c r="C324" s="76"/>
      <c r="D324" s="18"/>
      <c r="E324" s="19"/>
      <c r="F324" s="16"/>
      <c r="G324" s="112"/>
    </row>
    <row r="325" spans="1:7">
      <c r="A325" s="14"/>
      <c r="B325" s="14"/>
      <c r="C325" s="76"/>
      <c r="D325" s="18"/>
      <c r="E325" s="19"/>
      <c r="F325" s="16"/>
      <c r="G325" s="112"/>
    </row>
    <row r="326" spans="1:7">
      <c r="A326" s="14"/>
      <c r="B326" s="14"/>
      <c r="C326" s="76"/>
      <c r="D326" s="18"/>
      <c r="E326" s="19"/>
      <c r="F326" s="16"/>
      <c r="G326" s="112"/>
    </row>
    <row r="327" spans="1:7">
      <c r="A327" s="14"/>
      <c r="B327" s="14"/>
      <c r="C327" s="76"/>
      <c r="D327" s="18"/>
      <c r="E327" s="19"/>
      <c r="F327" s="16"/>
      <c r="G327" s="112"/>
    </row>
    <row r="328" spans="1:7">
      <c r="A328" s="14"/>
      <c r="B328" s="14"/>
      <c r="C328" s="76"/>
      <c r="D328" s="18"/>
      <c r="E328" s="19"/>
      <c r="F328" s="16"/>
      <c r="G328" s="112"/>
    </row>
    <row r="329" spans="1:7">
      <c r="A329" s="14"/>
      <c r="B329" s="14"/>
      <c r="C329" s="76"/>
      <c r="D329" s="18"/>
      <c r="E329" s="19"/>
      <c r="F329" s="16"/>
      <c r="G329" s="112"/>
    </row>
    <row r="330" spans="1:7">
      <c r="A330" s="14"/>
      <c r="B330" s="14"/>
      <c r="C330" s="76"/>
      <c r="D330" s="18"/>
      <c r="E330" s="19"/>
      <c r="F330" s="16"/>
      <c r="G330" s="112"/>
    </row>
    <row r="331" spans="1:7">
      <c r="A331" s="14"/>
      <c r="B331" s="14"/>
      <c r="C331" s="76"/>
      <c r="D331" s="18"/>
      <c r="E331" s="19"/>
      <c r="F331" s="16"/>
      <c r="G331" s="112"/>
    </row>
    <row r="332" spans="1:7">
      <c r="A332" s="14"/>
      <c r="B332" s="14"/>
      <c r="C332" s="76"/>
      <c r="D332" s="18"/>
      <c r="E332" s="19"/>
      <c r="F332" s="16"/>
      <c r="G332" s="112"/>
    </row>
    <row r="333" spans="1:7">
      <c r="A333" s="14"/>
      <c r="B333" s="14"/>
      <c r="C333" s="76"/>
      <c r="D333" s="18"/>
      <c r="E333" s="19"/>
      <c r="F333" s="16"/>
      <c r="G333" s="112"/>
    </row>
    <row r="334" spans="1:7">
      <c r="A334" s="14"/>
      <c r="B334" s="14"/>
      <c r="C334" s="76"/>
      <c r="D334" s="18"/>
      <c r="E334" s="19"/>
      <c r="F334" s="16"/>
      <c r="G334" s="112"/>
    </row>
    <row r="335" spans="1:7">
      <c r="A335" s="14"/>
      <c r="B335" s="14"/>
      <c r="C335" s="76"/>
      <c r="D335" s="18"/>
      <c r="E335" s="19"/>
      <c r="F335" s="16"/>
      <c r="G335" s="112"/>
    </row>
    <row r="336" spans="1:7">
      <c r="A336" s="14"/>
      <c r="B336" s="14"/>
      <c r="C336" s="76"/>
      <c r="D336" s="18"/>
      <c r="E336" s="19"/>
      <c r="F336" s="16"/>
      <c r="G336" s="112"/>
    </row>
    <row r="337" spans="1:7">
      <c r="A337" s="14"/>
      <c r="B337" s="14"/>
      <c r="C337" s="76"/>
      <c r="D337" s="18"/>
      <c r="E337" s="19"/>
      <c r="F337" s="16"/>
      <c r="G337" s="112"/>
    </row>
    <row r="338" spans="1:7">
      <c r="A338" s="14"/>
      <c r="B338" s="14"/>
      <c r="C338" s="76"/>
      <c r="D338" s="18"/>
      <c r="E338" s="19"/>
      <c r="F338" s="16"/>
      <c r="G338" s="112"/>
    </row>
    <row r="339" spans="1:7">
      <c r="A339" s="14"/>
      <c r="B339" s="14"/>
      <c r="C339" s="76"/>
      <c r="D339" s="18"/>
      <c r="E339" s="19"/>
      <c r="F339" s="16"/>
      <c r="G339" s="112"/>
    </row>
    <row r="340" spans="1:7">
      <c r="A340" s="14"/>
      <c r="B340" s="14"/>
      <c r="C340" s="76"/>
      <c r="D340" s="18"/>
      <c r="E340" s="19"/>
      <c r="F340" s="16"/>
      <c r="G340" s="112"/>
    </row>
    <row r="341" spans="1:7">
      <c r="A341" s="14"/>
      <c r="B341" s="14"/>
      <c r="C341" s="76"/>
      <c r="D341" s="18"/>
      <c r="E341" s="19"/>
      <c r="F341" s="16"/>
      <c r="G341" s="112"/>
    </row>
    <row r="342" spans="1:7">
      <c r="A342" s="14"/>
      <c r="B342" s="14"/>
      <c r="C342" s="76"/>
      <c r="D342" s="18"/>
      <c r="E342" s="19"/>
      <c r="F342" s="16"/>
      <c r="G342" s="112"/>
    </row>
    <row r="343" spans="1:7">
      <c r="A343" s="14"/>
      <c r="B343" s="14"/>
      <c r="C343" s="76"/>
      <c r="D343" s="18"/>
      <c r="E343" s="19"/>
      <c r="F343" s="16"/>
      <c r="G343" s="112"/>
    </row>
    <row r="344" spans="1:7">
      <c r="A344" s="14"/>
      <c r="B344" s="14"/>
      <c r="C344" s="76"/>
      <c r="D344" s="18"/>
      <c r="E344" s="19"/>
      <c r="F344" s="16"/>
      <c r="G344" s="112"/>
    </row>
    <row r="345" spans="1:7">
      <c r="A345" s="14"/>
      <c r="B345" s="14"/>
      <c r="C345" s="76"/>
      <c r="D345" s="18"/>
      <c r="E345" s="19"/>
      <c r="F345" s="16"/>
      <c r="G345" s="112"/>
    </row>
    <row r="346" spans="1:7">
      <c r="A346" s="14"/>
      <c r="B346" s="14"/>
      <c r="C346" s="76"/>
      <c r="D346" s="18"/>
      <c r="E346" s="19"/>
      <c r="F346" s="16"/>
      <c r="G346" s="112"/>
    </row>
    <row r="347" spans="1:7">
      <c r="A347" s="14"/>
      <c r="B347" s="14"/>
      <c r="C347" s="76"/>
      <c r="D347" s="18"/>
      <c r="E347" s="19"/>
      <c r="F347" s="16"/>
      <c r="G347" s="112"/>
    </row>
    <row r="348" spans="1:7">
      <c r="A348" s="14"/>
      <c r="B348" s="14"/>
      <c r="C348" s="76"/>
      <c r="D348" s="18"/>
      <c r="E348" s="19"/>
      <c r="F348" s="16"/>
      <c r="G348" s="112"/>
    </row>
    <row r="349" spans="1:7">
      <c r="A349" s="14"/>
      <c r="B349" s="14"/>
      <c r="C349" s="76"/>
      <c r="D349" s="18"/>
      <c r="E349" s="19"/>
      <c r="F349" s="16"/>
      <c r="G349" s="112"/>
    </row>
    <row r="350" spans="1:7">
      <c r="A350" s="14"/>
      <c r="B350" s="14"/>
      <c r="C350" s="76"/>
      <c r="D350" s="18"/>
      <c r="E350" s="19"/>
      <c r="F350" s="16"/>
      <c r="G350" s="112"/>
    </row>
    <row r="351" spans="1:7">
      <c r="A351" s="14"/>
      <c r="B351" s="14"/>
      <c r="C351" s="76"/>
      <c r="D351" s="18"/>
      <c r="E351" s="19"/>
      <c r="F351" s="16"/>
      <c r="G351" s="112"/>
    </row>
    <row r="352" spans="1:7">
      <c r="A352" s="14"/>
      <c r="B352" s="14"/>
      <c r="C352" s="76"/>
      <c r="D352" s="18"/>
      <c r="E352" s="19"/>
      <c r="F352" s="16"/>
      <c r="G352" s="112"/>
    </row>
    <row r="353" spans="1:7">
      <c r="A353" s="14"/>
      <c r="B353" s="14"/>
      <c r="C353" s="76"/>
      <c r="D353" s="18"/>
      <c r="E353" s="19"/>
      <c r="F353" s="16"/>
      <c r="G353" s="112"/>
    </row>
    <row r="354" spans="1:7">
      <c r="A354" s="14"/>
      <c r="B354" s="14"/>
      <c r="C354" s="76"/>
      <c r="D354" s="18"/>
      <c r="E354" s="19"/>
      <c r="F354" s="16"/>
      <c r="G354" s="112"/>
    </row>
    <row r="355" spans="1:7">
      <c r="A355" s="14"/>
      <c r="B355" s="14"/>
      <c r="C355" s="76"/>
      <c r="D355" s="18"/>
      <c r="E355" s="19"/>
      <c r="F355" s="16"/>
      <c r="G355" s="112"/>
    </row>
    <row r="356" spans="1:7">
      <c r="A356" s="14"/>
      <c r="B356" s="14"/>
      <c r="C356" s="76"/>
      <c r="D356" s="18"/>
      <c r="E356" s="19"/>
      <c r="F356" s="16"/>
      <c r="G356" s="112"/>
    </row>
    <row r="357" spans="1:7">
      <c r="A357" s="14"/>
      <c r="B357" s="14"/>
      <c r="C357" s="76"/>
      <c r="D357" s="18"/>
      <c r="E357" s="19"/>
      <c r="F357" s="16"/>
      <c r="G357" s="112"/>
    </row>
    <row r="358" spans="1:7">
      <c r="A358" s="14"/>
      <c r="B358" s="14"/>
      <c r="C358" s="76"/>
      <c r="D358" s="18"/>
      <c r="E358" s="19"/>
      <c r="F358" s="16"/>
      <c r="G358" s="112"/>
    </row>
    <row r="359" spans="1:7">
      <c r="A359" s="14"/>
      <c r="B359" s="14"/>
      <c r="C359" s="76"/>
      <c r="D359" s="18"/>
      <c r="E359" s="19"/>
      <c r="F359" s="16"/>
      <c r="G359" s="112"/>
    </row>
    <row r="360" spans="1:7">
      <c r="A360" s="14"/>
      <c r="B360" s="14"/>
      <c r="C360" s="76"/>
      <c r="D360" s="18"/>
      <c r="E360" s="19"/>
      <c r="F360" s="16"/>
      <c r="G360" s="112"/>
    </row>
    <row r="361" spans="1:7">
      <c r="A361" s="14"/>
      <c r="B361" s="14"/>
      <c r="C361" s="76"/>
      <c r="D361" s="18"/>
      <c r="E361" s="19"/>
      <c r="F361" s="16"/>
      <c r="G361" s="112"/>
    </row>
    <row r="362" spans="1:7">
      <c r="A362" s="14"/>
      <c r="B362" s="14"/>
      <c r="C362" s="76"/>
      <c r="D362" s="18"/>
      <c r="E362" s="19"/>
      <c r="F362" s="16"/>
      <c r="G362" s="112"/>
    </row>
    <row r="363" spans="1:7">
      <c r="A363" s="14"/>
      <c r="B363" s="14"/>
      <c r="C363" s="76"/>
      <c r="D363" s="18"/>
      <c r="E363" s="19"/>
      <c r="F363" s="16"/>
      <c r="G363" s="112"/>
    </row>
    <row r="364" spans="1:7">
      <c r="A364" s="14"/>
      <c r="B364" s="14"/>
      <c r="C364" s="76"/>
      <c r="D364" s="18"/>
      <c r="E364" s="19"/>
      <c r="F364" s="16"/>
      <c r="G364" s="112"/>
    </row>
    <row r="365" spans="1:7">
      <c r="A365" s="14"/>
      <c r="B365" s="14"/>
      <c r="C365" s="76"/>
      <c r="D365" s="18"/>
      <c r="E365" s="19"/>
      <c r="F365" s="16"/>
      <c r="G365" s="112"/>
    </row>
    <row r="366" spans="1:7">
      <c r="A366" s="14"/>
      <c r="B366" s="14"/>
      <c r="C366" s="76"/>
      <c r="D366" s="18"/>
      <c r="E366" s="19"/>
      <c r="F366" s="16"/>
      <c r="G366" s="112"/>
    </row>
    <row r="367" spans="1:7">
      <c r="A367" s="14"/>
      <c r="B367" s="14"/>
      <c r="C367" s="76"/>
      <c r="D367" s="18"/>
      <c r="E367" s="19"/>
      <c r="F367" s="16"/>
      <c r="G367" s="112"/>
    </row>
    <row r="368" spans="1:7">
      <c r="A368" s="14"/>
      <c r="B368" s="14"/>
      <c r="C368" s="76"/>
      <c r="D368" s="18"/>
      <c r="E368" s="19"/>
      <c r="F368" s="16"/>
      <c r="G368" s="112"/>
    </row>
    <row r="369" spans="1:7">
      <c r="A369" s="14"/>
      <c r="B369" s="14"/>
      <c r="C369" s="76"/>
      <c r="D369" s="18"/>
      <c r="E369" s="19"/>
      <c r="F369" s="16"/>
      <c r="G369" s="112"/>
    </row>
    <row r="370" spans="1:7">
      <c r="A370" s="14"/>
      <c r="B370" s="14"/>
      <c r="C370" s="76"/>
      <c r="D370" s="18"/>
      <c r="E370" s="19"/>
      <c r="F370" s="16"/>
      <c r="G370" s="112"/>
    </row>
    <row r="371" spans="1:7">
      <c r="A371" s="14"/>
      <c r="B371" s="14"/>
      <c r="C371" s="76"/>
      <c r="D371" s="18"/>
      <c r="E371" s="19"/>
      <c r="F371" s="16"/>
      <c r="G371" s="112"/>
    </row>
    <row r="372" spans="1:7">
      <c r="A372" s="14"/>
      <c r="B372" s="14"/>
      <c r="C372" s="76"/>
      <c r="D372" s="18"/>
      <c r="E372" s="19"/>
      <c r="F372" s="16"/>
      <c r="G372" s="112"/>
    </row>
    <row r="373" spans="1:7">
      <c r="A373" s="14"/>
      <c r="B373" s="14"/>
      <c r="C373" s="76"/>
      <c r="D373" s="18"/>
      <c r="E373" s="19"/>
      <c r="F373" s="16"/>
      <c r="G373" s="112"/>
    </row>
    <row r="374" spans="1:7">
      <c r="A374" s="14"/>
      <c r="B374" s="14"/>
      <c r="C374" s="76"/>
      <c r="D374" s="18"/>
      <c r="E374" s="19"/>
      <c r="F374" s="16"/>
      <c r="G374" s="112"/>
    </row>
    <row r="375" spans="1:7">
      <c r="A375" s="14"/>
      <c r="B375" s="14"/>
      <c r="C375" s="76"/>
      <c r="D375" s="18"/>
      <c r="E375" s="19"/>
      <c r="F375" s="16"/>
      <c r="G375" s="112"/>
    </row>
    <row r="376" spans="1:7">
      <c r="A376" s="14"/>
      <c r="B376" s="14"/>
      <c r="C376" s="76"/>
      <c r="D376" s="18"/>
      <c r="E376" s="19"/>
      <c r="F376" s="16"/>
      <c r="G376" s="112"/>
    </row>
    <row r="377" spans="1:7">
      <c r="A377" s="14"/>
      <c r="B377" s="14"/>
      <c r="C377" s="76"/>
      <c r="D377" s="18"/>
      <c r="E377" s="19"/>
      <c r="F377" s="16"/>
      <c r="G377" s="112"/>
    </row>
    <row r="378" spans="1:7">
      <c r="A378" s="14"/>
      <c r="B378" s="14"/>
      <c r="C378" s="76"/>
      <c r="D378" s="18"/>
      <c r="E378" s="19"/>
      <c r="F378" s="16"/>
      <c r="G378" s="112"/>
    </row>
    <row r="379" spans="1:7">
      <c r="A379" s="14"/>
      <c r="B379" s="14"/>
      <c r="C379" s="76"/>
      <c r="D379" s="18"/>
      <c r="E379" s="19"/>
      <c r="F379" s="16"/>
      <c r="G379" s="112"/>
    </row>
    <row r="380" spans="1:7">
      <c r="A380" s="14"/>
      <c r="B380" s="14"/>
      <c r="C380" s="76"/>
      <c r="D380" s="18"/>
      <c r="E380" s="19"/>
      <c r="F380" s="16"/>
      <c r="G380" s="112"/>
    </row>
    <row r="381" spans="1:7">
      <c r="A381" s="14"/>
      <c r="B381" s="14"/>
      <c r="C381" s="76"/>
      <c r="D381" s="18"/>
      <c r="E381" s="19"/>
      <c r="F381" s="16"/>
      <c r="G381" s="112"/>
    </row>
    <row r="382" spans="1:7">
      <c r="A382" s="14"/>
      <c r="B382" s="14"/>
      <c r="C382" s="76"/>
      <c r="D382" s="18"/>
      <c r="E382" s="19"/>
      <c r="F382" s="16"/>
      <c r="G382" s="112"/>
    </row>
    <row r="383" spans="1:7">
      <c r="A383" s="14"/>
      <c r="B383" s="14"/>
      <c r="C383" s="76"/>
      <c r="D383" s="18"/>
      <c r="E383" s="19"/>
      <c r="F383" s="16"/>
      <c r="G383" s="112"/>
    </row>
    <row r="384" spans="1:7">
      <c r="A384" s="14"/>
      <c r="B384" s="14"/>
      <c r="C384" s="76"/>
      <c r="D384" s="18"/>
      <c r="E384" s="19"/>
      <c r="F384" s="16"/>
      <c r="G384" s="112"/>
    </row>
    <row r="385" spans="1:7">
      <c r="A385" s="14"/>
      <c r="B385" s="14"/>
      <c r="C385" s="76"/>
      <c r="D385" s="18"/>
      <c r="E385" s="19"/>
      <c r="F385" s="16"/>
      <c r="G385" s="112"/>
    </row>
    <row r="386" spans="1:7">
      <c r="A386" s="14"/>
      <c r="B386" s="14"/>
      <c r="C386" s="76"/>
      <c r="D386" s="18"/>
      <c r="E386" s="19"/>
      <c r="F386" s="16"/>
      <c r="G386" s="112"/>
    </row>
    <row r="387" spans="1:7">
      <c r="A387" s="14"/>
      <c r="B387" s="14"/>
      <c r="C387" s="76"/>
      <c r="D387" s="18"/>
      <c r="E387" s="19"/>
      <c r="F387" s="16"/>
      <c r="G387" s="112"/>
    </row>
    <row r="388" spans="1:7">
      <c r="A388" s="14"/>
      <c r="B388" s="14"/>
      <c r="C388" s="76"/>
      <c r="D388" s="18"/>
      <c r="E388" s="19"/>
      <c r="F388" s="16"/>
      <c r="G388" s="112"/>
    </row>
    <row r="389" spans="1:7">
      <c r="A389" s="14"/>
      <c r="B389" s="14"/>
      <c r="C389" s="76"/>
      <c r="D389" s="18"/>
      <c r="E389" s="19"/>
      <c r="F389" s="16"/>
      <c r="G389" s="112"/>
    </row>
    <row r="390" spans="1:7">
      <c r="A390" s="14"/>
      <c r="B390" s="14"/>
      <c r="C390" s="76"/>
      <c r="D390" s="18"/>
      <c r="E390" s="19"/>
      <c r="F390" s="16"/>
      <c r="G390" s="112"/>
    </row>
    <row r="391" spans="1:7">
      <c r="A391" s="14"/>
      <c r="B391" s="14"/>
      <c r="C391" s="76"/>
      <c r="D391" s="18"/>
      <c r="E391" s="19"/>
      <c r="F391" s="16"/>
      <c r="G391" s="112"/>
    </row>
    <row r="392" spans="1:7">
      <c r="A392" s="14"/>
      <c r="B392" s="14"/>
      <c r="C392" s="76"/>
      <c r="D392" s="18"/>
      <c r="E392" s="19"/>
      <c r="F392" s="16"/>
      <c r="G392" s="112"/>
    </row>
    <row r="393" spans="1:7">
      <c r="A393" s="14"/>
      <c r="B393" s="14"/>
      <c r="C393" s="76"/>
      <c r="D393" s="18"/>
      <c r="E393" s="19"/>
      <c r="F393" s="16"/>
      <c r="G393" s="112"/>
    </row>
    <row r="394" spans="1:7">
      <c r="A394" s="14"/>
      <c r="B394" s="14"/>
      <c r="C394" s="76"/>
      <c r="D394" s="18"/>
      <c r="E394" s="19"/>
      <c r="F394" s="16"/>
      <c r="G394" s="112"/>
    </row>
    <row r="395" spans="1:7">
      <c r="A395" s="14"/>
      <c r="B395" s="14"/>
      <c r="C395" s="76"/>
      <c r="D395" s="18"/>
      <c r="E395" s="19"/>
      <c r="F395" s="16"/>
      <c r="G395" s="112"/>
    </row>
    <row r="396" spans="1:7">
      <c r="A396" s="14"/>
      <c r="B396" s="14"/>
      <c r="C396" s="76"/>
      <c r="D396" s="18"/>
      <c r="E396" s="19"/>
      <c r="F396" s="16"/>
      <c r="G396" s="112"/>
    </row>
    <row r="397" spans="1:7">
      <c r="A397" s="14"/>
      <c r="B397" s="14"/>
      <c r="C397" s="76"/>
      <c r="D397" s="18"/>
      <c r="E397" s="19"/>
      <c r="F397" s="16"/>
      <c r="G397" s="112"/>
    </row>
    <row r="398" spans="1:7">
      <c r="A398" s="14"/>
      <c r="B398" s="14"/>
      <c r="C398" s="76"/>
      <c r="D398" s="18"/>
      <c r="E398" s="19"/>
      <c r="F398" s="16"/>
      <c r="G398" s="112"/>
    </row>
    <row r="399" spans="1:7">
      <c r="A399" s="14"/>
      <c r="B399" s="14"/>
      <c r="C399" s="76"/>
      <c r="D399" s="18"/>
      <c r="E399" s="19"/>
      <c r="F399" s="16"/>
      <c r="G399" s="112"/>
    </row>
    <row r="400" spans="1:7">
      <c r="A400" s="14"/>
      <c r="B400" s="14"/>
      <c r="C400" s="76"/>
      <c r="D400" s="18"/>
      <c r="E400" s="19"/>
      <c r="F400" s="16"/>
      <c r="G400" s="112"/>
    </row>
    <row r="401" spans="1:7">
      <c r="A401" s="14"/>
      <c r="B401" s="14"/>
      <c r="C401" s="76"/>
      <c r="D401" s="18"/>
      <c r="E401" s="19"/>
      <c r="F401" s="16"/>
      <c r="G401" s="112"/>
    </row>
    <row r="402" spans="1:7">
      <c r="A402" s="14"/>
      <c r="B402" s="14"/>
      <c r="C402" s="76"/>
      <c r="D402" s="18"/>
      <c r="E402" s="19"/>
      <c r="F402" s="16"/>
      <c r="G402" s="112"/>
    </row>
    <row r="403" spans="1:7">
      <c r="A403" s="14"/>
      <c r="B403" s="14"/>
      <c r="C403" s="76"/>
      <c r="D403" s="18"/>
      <c r="E403" s="19"/>
      <c r="F403" s="16"/>
      <c r="G403" s="112"/>
    </row>
    <row r="404" spans="1:7">
      <c r="A404" s="14"/>
      <c r="B404" s="14"/>
      <c r="C404" s="76"/>
      <c r="D404" s="18"/>
      <c r="E404" s="19"/>
      <c r="F404" s="16"/>
      <c r="G404" s="112"/>
    </row>
    <row r="405" spans="1:7">
      <c r="A405" s="14"/>
      <c r="B405" s="14"/>
      <c r="C405" s="76"/>
      <c r="D405" s="18"/>
      <c r="E405" s="19"/>
      <c r="F405" s="16"/>
      <c r="G405" s="112"/>
    </row>
    <row r="406" spans="1:7">
      <c r="A406" s="14"/>
      <c r="B406" s="14"/>
      <c r="C406" s="76"/>
      <c r="D406" s="18"/>
      <c r="E406" s="19"/>
      <c r="F406" s="16"/>
      <c r="G406" s="112"/>
    </row>
    <row r="407" spans="1:7">
      <c r="A407" s="14"/>
      <c r="B407" s="14"/>
      <c r="C407" s="76"/>
      <c r="D407" s="18"/>
      <c r="E407" s="19"/>
      <c r="F407" s="16"/>
      <c r="G407" s="112"/>
    </row>
    <row r="408" spans="1:7">
      <c r="A408" s="14"/>
      <c r="B408" s="14"/>
      <c r="C408" s="76"/>
      <c r="D408" s="18"/>
      <c r="E408" s="19"/>
      <c r="F408" s="16"/>
      <c r="G408" s="112"/>
    </row>
    <row r="409" spans="1:7">
      <c r="A409" s="14"/>
      <c r="B409" s="14"/>
      <c r="C409" s="76"/>
      <c r="D409" s="18"/>
      <c r="E409" s="19"/>
      <c r="F409" s="16"/>
      <c r="G409" s="112"/>
    </row>
    <row r="410" spans="1:7">
      <c r="A410" s="14"/>
      <c r="B410" s="14"/>
      <c r="C410" s="76"/>
      <c r="D410" s="18"/>
      <c r="E410" s="19"/>
      <c r="F410" s="16"/>
      <c r="G410" s="112"/>
    </row>
    <row r="411" spans="1:7">
      <c r="A411" s="14"/>
      <c r="B411" s="14"/>
      <c r="C411" s="76"/>
      <c r="D411" s="18"/>
      <c r="E411" s="19"/>
      <c r="F411" s="16"/>
      <c r="G411" s="112"/>
    </row>
    <row r="412" spans="1:7">
      <c r="A412" s="14"/>
      <c r="B412" s="14"/>
      <c r="C412" s="76"/>
      <c r="D412" s="18"/>
      <c r="E412" s="19"/>
      <c r="F412" s="16"/>
      <c r="G412" s="112"/>
    </row>
    <row r="413" spans="1:7">
      <c r="A413" s="14"/>
      <c r="B413" s="14"/>
      <c r="C413" s="76"/>
      <c r="D413" s="18"/>
      <c r="E413" s="19"/>
      <c r="F413" s="16"/>
      <c r="G413" s="112"/>
    </row>
    <row r="414" spans="1:7">
      <c r="A414" s="14"/>
      <c r="B414" s="14"/>
      <c r="C414" s="76"/>
      <c r="D414" s="18"/>
      <c r="E414" s="19"/>
      <c r="F414" s="16"/>
      <c r="G414" s="112"/>
    </row>
    <row r="415" spans="1:7">
      <c r="A415" s="14"/>
      <c r="B415" s="14"/>
      <c r="C415" s="76"/>
      <c r="D415" s="18"/>
      <c r="E415" s="19"/>
      <c r="F415" s="16"/>
      <c r="G415" s="112"/>
    </row>
    <row r="416" spans="1:7">
      <c r="A416" s="14"/>
      <c r="B416" s="14"/>
      <c r="C416" s="76"/>
      <c r="D416" s="18"/>
      <c r="E416" s="19"/>
      <c r="F416" s="16"/>
      <c r="G416" s="112"/>
    </row>
    <row r="417" spans="1:7">
      <c r="A417" s="14"/>
      <c r="B417" s="14"/>
      <c r="C417" s="76"/>
      <c r="D417" s="18"/>
      <c r="E417" s="19"/>
      <c r="F417" s="16"/>
      <c r="G417" s="112"/>
    </row>
    <row r="418" spans="1:7">
      <c r="A418" s="14"/>
      <c r="B418" s="14"/>
      <c r="C418" s="76"/>
      <c r="D418" s="18"/>
      <c r="E418" s="19"/>
      <c r="F418" s="16"/>
      <c r="G418" s="112"/>
    </row>
    <row r="419" spans="1:7">
      <c r="A419" s="14"/>
      <c r="B419" s="14"/>
      <c r="C419" s="76"/>
      <c r="D419" s="18"/>
      <c r="E419" s="19"/>
      <c r="F419" s="16"/>
      <c r="G419" s="112"/>
    </row>
    <row r="420" spans="1:7">
      <c r="A420" s="14"/>
      <c r="B420" s="14"/>
      <c r="C420" s="76"/>
      <c r="D420" s="18"/>
      <c r="E420" s="19"/>
      <c r="F420" s="16"/>
      <c r="G420" s="112"/>
    </row>
    <row r="421" spans="1:7">
      <c r="A421" s="14"/>
      <c r="B421" s="14"/>
      <c r="C421" s="76"/>
      <c r="D421" s="18"/>
      <c r="E421" s="19"/>
      <c r="F421" s="16"/>
      <c r="G421" s="112"/>
    </row>
    <row r="422" spans="1:7">
      <c r="A422" s="14"/>
      <c r="B422" s="14"/>
      <c r="C422" s="76"/>
      <c r="D422" s="18"/>
      <c r="E422" s="19"/>
      <c r="F422" s="16"/>
      <c r="G422" s="112"/>
    </row>
    <row r="423" spans="1:7">
      <c r="A423" s="14"/>
      <c r="B423" s="14"/>
      <c r="C423" s="76"/>
      <c r="D423" s="18"/>
      <c r="E423" s="19"/>
      <c r="F423" s="16"/>
      <c r="G423" s="112"/>
    </row>
    <row r="424" spans="1:7">
      <c r="A424" s="14"/>
      <c r="B424" s="14"/>
      <c r="C424" s="76"/>
      <c r="D424" s="18"/>
      <c r="E424" s="19"/>
      <c r="F424" s="16"/>
      <c r="G424" s="112"/>
    </row>
    <row r="425" spans="1:7">
      <c r="A425" s="14"/>
      <c r="B425" s="14"/>
      <c r="C425" s="76"/>
      <c r="D425" s="18"/>
      <c r="E425" s="19"/>
      <c r="F425" s="16"/>
      <c r="G425" s="112"/>
    </row>
    <row r="426" spans="1:7">
      <c r="A426" s="14"/>
      <c r="B426" s="14"/>
      <c r="C426" s="76"/>
      <c r="D426" s="18"/>
      <c r="E426" s="19"/>
      <c r="F426" s="16"/>
      <c r="G426" s="112"/>
    </row>
    <row r="427" spans="1:7">
      <c r="A427" s="14"/>
      <c r="B427" s="14"/>
      <c r="C427" s="76"/>
      <c r="D427" s="18"/>
      <c r="E427" s="19"/>
      <c r="F427" s="16"/>
      <c r="G427" s="112"/>
    </row>
    <row r="428" spans="1:7">
      <c r="A428" s="14"/>
      <c r="B428" s="14"/>
      <c r="C428" s="76"/>
      <c r="D428" s="18"/>
      <c r="E428" s="19"/>
      <c r="F428" s="16"/>
      <c r="G428" s="112"/>
    </row>
    <row r="429" spans="1:7">
      <c r="A429" s="14"/>
      <c r="B429" s="14"/>
      <c r="C429" s="76"/>
      <c r="D429" s="18"/>
      <c r="E429" s="19"/>
      <c r="F429" s="16"/>
      <c r="G429" s="112"/>
    </row>
    <row r="430" spans="1:7">
      <c r="A430" s="14"/>
      <c r="B430" s="14"/>
      <c r="C430" s="76"/>
      <c r="D430" s="18"/>
      <c r="E430" s="19"/>
      <c r="F430" s="16"/>
      <c r="G430" s="112"/>
    </row>
    <row r="431" spans="1:7">
      <c r="A431" s="14"/>
      <c r="B431" s="14"/>
      <c r="C431" s="76"/>
      <c r="D431" s="18"/>
      <c r="E431" s="19"/>
      <c r="F431" s="16"/>
      <c r="G431" s="112"/>
    </row>
    <row r="432" spans="1:7">
      <c r="A432" s="14"/>
      <c r="B432" s="14"/>
      <c r="C432" s="76"/>
      <c r="D432" s="18"/>
      <c r="E432" s="19"/>
      <c r="F432" s="16"/>
      <c r="G432" s="112"/>
    </row>
    <row r="433" spans="1:7">
      <c r="A433" s="14"/>
      <c r="B433" s="14"/>
      <c r="C433" s="76"/>
      <c r="D433" s="18"/>
      <c r="E433" s="19"/>
      <c r="F433" s="16"/>
      <c r="G433" s="112"/>
    </row>
    <row r="434" spans="1:7">
      <c r="A434" s="14"/>
      <c r="B434" s="14"/>
      <c r="C434" s="76"/>
      <c r="D434" s="18"/>
      <c r="E434" s="19"/>
      <c r="F434" s="16"/>
      <c r="G434" s="112"/>
    </row>
    <row r="435" spans="1:7">
      <c r="A435" s="14"/>
      <c r="B435" s="14"/>
      <c r="C435" s="76"/>
      <c r="D435" s="18"/>
      <c r="E435" s="19"/>
      <c r="F435" s="16"/>
      <c r="G435" s="112"/>
    </row>
  </sheetData>
  <mergeCells count="7">
    <mergeCell ref="C8:F8"/>
    <mergeCell ref="C2:F2"/>
    <mergeCell ref="C3:F3"/>
    <mergeCell ref="C4:F4"/>
    <mergeCell ref="C5:F5"/>
    <mergeCell ref="C6:F6"/>
    <mergeCell ref="C7:F7"/>
  </mergeCells>
  <phoneticPr fontId="12" type="noConversion"/>
  <pageMargins left="0.82677165354330717" right="0.39370078740157483" top="0.59055118110236227" bottom="0.39370078740157483" header="0.39370078740157483" footer="0.19685039370078741"/>
  <pageSetup paperSize="9" scale="90" orientation="portrait" horizontalDpi="300" verticalDpi="300" r:id="rId1"/>
  <headerFooter alignWithMargins="0">
    <oddHeader>&amp;L&amp;"Arial,Regular"&amp;8Građevina:  Biciklistička staza kroz Antunovac</oddHeader>
    <oddFooter>&amp;C&amp;"Arial,Regular"&amp;8
&amp;R&amp;8
&amp;P</oddFooter>
  </headerFooter>
  <rowBreaks count="11" manualBreakCount="11">
    <brk id="8" max="6" man="1"/>
    <brk id="37" max="6" man="1"/>
    <brk id="58" max="6" man="1"/>
    <brk id="87" max="6" man="1"/>
    <brk id="115" max="6" man="1"/>
    <brk id="140" max="6" man="1"/>
    <brk id="158" max="6" man="1"/>
    <brk id="187" max="6" man="1"/>
    <brk id="211" max="6" man="1"/>
    <brk id="226" max="6" man="1"/>
    <brk id="27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31"/>
  <sheetViews>
    <sheetView tabSelected="1" view="pageBreakPreview" topLeftCell="A4" zoomScaleNormal="115" zoomScaleSheetLayoutView="100" workbookViewId="0">
      <selection sqref="A1:XFD1"/>
    </sheetView>
  </sheetViews>
  <sheetFormatPr defaultRowHeight="12.75"/>
  <cols>
    <col min="1" max="1" width="8.88671875" style="28"/>
    <col min="2" max="2" width="19" style="28" customWidth="1"/>
    <col min="3" max="5" width="8.88671875" style="28"/>
    <col min="6" max="6" width="12.77734375" style="120" bestFit="1" customWidth="1"/>
    <col min="7" max="7" width="10.109375" style="28" bestFit="1" customWidth="1"/>
    <col min="8" max="16384" width="8.88671875" style="28"/>
  </cols>
  <sheetData>
    <row r="1" spans="1:7" ht="99" customHeight="1" thickBot="1">
      <c r="D1" s="28" t="s">
        <v>292</v>
      </c>
    </row>
    <row r="2" spans="1:7" s="29" customFormat="1" ht="13.5" thickTop="1">
      <c r="A2" s="96" t="s">
        <v>66</v>
      </c>
      <c r="B2" s="97" t="s">
        <v>181</v>
      </c>
      <c r="C2" s="98"/>
      <c r="D2" s="99"/>
      <c r="E2" s="99"/>
      <c r="F2" s="121"/>
    </row>
    <row r="3" spans="1:7" s="29" customFormat="1" ht="15" customHeight="1">
      <c r="A3" s="100"/>
      <c r="B3" s="101" t="s">
        <v>182</v>
      </c>
      <c r="C3" s="102"/>
      <c r="D3" s="103"/>
      <c r="E3" s="103"/>
      <c r="F3" s="122"/>
    </row>
    <row r="4" spans="1:7" s="30" customFormat="1" ht="27.75" customHeight="1">
      <c r="A4" s="373" t="s">
        <v>30</v>
      </c>
      <c r="B4" s="375" t="s">
        <v>295</v>
      </c>
      <c r="C4" s="376"/>
      <c r="D4" s="376"/>
      <c r="E4" s="376"/>
      <c r="F4" s="376"/>
    </row>
    <row r="5" spans="1:7" s="30" customFormat="1" ht="27.75" customHeight="1" thickBot="1">
      <c r="A5" s="374"/>
      <c r="B5" s="377"/>
      <c r="C5" s="377"/>
      <c r="D5" s="377"/>
      <c r="E5" s="377"/>
      <c r="F5" s="377"/>
      <c r="G5" s="192"/>
    </row>
    <row r="6" spans="1:7" s="29" customFormat="1" ht="15" thickTop="1">
      <c r="A6" s="53" t="s">
        <v>281</v>
      </c>
      <c r="B6" s="53"/>
      <c r="C6" s="54"/>
      <c r="D6" s="55"/>
      <c r="E6" s="55"/>
      <c r="F6" s="123"/>
      <c r="G6" s="192"/>
    </row>
    <row r="7" spans="1:7" s="29" customFormat="1" ht="14.25">
      <c r="A7" s="296" t="s">
        <v>293</v>
      </c>
      <c r="B7" s="296"/>
      <c r="C7" s="50"/>
      <c r="D7" s="51"/>
      <c r="E7" s="51"/>
      <c r="F7" s="124"/>
      <c r="G7" s="192"/>
    </row>
    <row r="8" spans="1:7" s="29" customFormat="1" ht="13.5" thickBot="1">
      <c r="A8" s="222" t="s">
        <v>294</v>
      </c>
      <c r="B8" s="222"/>
      <c r="C8" s="57"/>
      <c r="D8" s="58"/>
      <c r="E8" s="58"/>
      <c r="F8" s="125"/>
    </row>
    <row r="9" spans="1:7" s="29" customFormat="1" ht="39" customHeight="1" thickTop="1" thickBot="1">
      <c r="A9" s="31"/>
      <c r="B9" s="32"/>
      <c r="C9" s="33"/>
      <c r="D9" s="34"/>
      <c r="E9" s="35"/>
      <c r="F9" s="126"/>
    </row>
    <row r="10" spans="1:7" s="29" customFormat="1" ht="25.5" customHeight="1" thickBot="1">
      <c r="A10" s="371" t="s">
        <v>17</v>
      </c>
      <c r="B10" s="372"/>
      <c r="C10" s="372"/>
      <c r="D10" s="372"/>
      <c r="E10" s="372"/>
      <c r="F10" s="372"/>
    </row>
    <row r="11" spans="1:7" s="29" customFormat="1" ht="23.25" customHeight="1">
      <c r="A11" s="36"/>
      <c r="B11" s="37"/>
      <c r="C11" s="38"/>
      <c r="D11" s="39"/>
      <c r="E11" s="39"/>
      <c r="F11" s="127"/>
    </row>
    <row r="12" spans="1:7" s="29" customFormat="1">
      <c r="A12" s="104" t="s">
        <v>25</v>
      </c>
      <c r="B12" s="105" t="s">
        <v>31</v>
      </c>
      <c r="C12" s="106"/>
      <c r="D12" s="107"/>
      <c r="E12" s="107"/>
      <c r="F12" s="169">
        <f>'Troškovnik_Bic staza Antunovac'!G58</f>
        <v>0</v>
      </c>
    </row>
    <row r="13" spans="1:7" s="29" customFormat="1">
      <c r="A13" s="90"/>
      <c r="B13" s="40"/>
      <c r="C13" s="38"/>
      <c r="D13" s="39"/>
      <c r="E13" s="39"/>
      <c r="F13" s="170"/>
    </row>
    <row r="14" spans="1:7" s="29" customFormat="1">
      <c r="A14" s="104" t="s">
        <v>24</v>
      </c>
      <c r="B14" s="105" t="s">
        <v>32</v>
      </c>
      <c r="C14" s="106"/>
      <c r="D14" s="107"/>
      <c r="E14" s="107"/>
      <c r="F14" s="169">
        <f>'Troškovnik_Bic staza Antunovac'!G115</f>
        <v>0</v>
      </c>
    </row>
    <row r="15" spans="1:7" s="29" customFormat="1">
      <c r="A15" s="90"/>
      <c r="B15" s="40"/>
      <c r="C15" s="38"/>
      <c r="D15" s="39"/>
      <c r="E15" s="39"/>
      <c r="F15" s="170"/>
    </row>
    <row r="16" spans="1:7" s="29" customFormat="1">
      <c r="A16" s="104" t="s">
        <v>23</v>
      </c>
      <c r="B16" s="105" t="s">
        <v>98</v>
      </c>
      <c r="C16" s="106"/>
      <c r="D16" s="107"/>
      <c r="E16" s="107"/>
      <c r="F16" s="169">
        <f>'Troškovnik_Bic staza Antunovac'!G187</f>
        <v>0</v>
      </c>
    </row>
    <row r="17" spans="1:7" s="108" customFormat="1">
      <c r="A17" s="128"/>
      <c r="B17" s="129"/>
      <c r="C17" s="130"/>
      <c r="D17" s="131"/>
      <c r="E17" s="131"/>
      <c r="F17" s="171"/>
    </row>
    <row r="18" spans="1:7" s="29" customFormat="1">
      <c r="A18" s="104" t="s">
        <v>22</v>
      </c>
      <c r="B18" s="105" t="s">
        <v>33</v>
      </c>
      <c r="C18" s="106"/>
      <c r="D18" s="107"/>
      <c r="E18" s="107"/>
      <c r="F18" s="169">
        <f>'Troškovnik_Bic staza Antunovac'!G211</f>
        <v>0</v>
      </c>
    </row>
    <row r="19" spans="1:7" s="29" customFormat="1">
      <c r="A19" s="90"/>
      <c r="B19" s="40"/>
      <c r="C19" s="38"/>
      <c r="D19" s="39"/>
      <c r="E19" s="39"/>
      <c r="F19" s="170"/>
    </row>
    <row r="20" spans="1:7" s="29" customFormat="1">
      <c r="A20" s="104" t="s">
        <v>21</v>
      </c>
      <c r="B20" s="105" t="s">
        <v>34</v>
      </c>
      <c r="C20" s="106"/>
      <c r="D20" s="107"/>
      <c r="E20" s="107"/>
      <c r="F20" s="169">
        <f>'Troškovnik_Bic staza Antunovac'!G275</f>
        <v>0</v>
      </c>
    </row>
    <row r="21" spans="1:7" s="29" customFormat="1" ht="13.5" thickBot="1">
      <c r="A21" s="90"/>
      <c r="B21" s="40"/>
      <c r="C21" s="38"/>
      <c r="D21" s="39"/>
      <c r="E21" s="39"/>
      <c r="F21" s="170"/>
    </row>
    <row r="22" spans="1:7" s="29" customFormat="1" ht="28.5" customHeight="1" thickBot="1">
      <c r="A22" s="139"/>
      <c r="B22" s="47" t="s">
        <v>72</v>
      </c>
      <c r="C22" s="46"/>
      <c r="D22" s="46"/>
      <c r="E22" s="46"/>
      <c r="F22" s="172">
        <f>SUM(F12:F20)</f>
        <v>0</v>
      </c>
    </row>
    <row r="23" spans="1:7" s="29" customFormat="1" ht="13.5" thickBot="1">
      <c r="A23" s="41"/>
      <c r="B23" s="42"/>
      <c r="C23" s="43"/>
      <c r="D23" s="44"/>
      <c r="E23" s="45"/>
      <c r="F23" s="114"/>
    </row>
    <row r="24" spans="1:7" s="29" customFormat="1" ht="19.5" customHeight="1" thickBot="1">
      <c r="A24" s="46"/>
      <c r="B24" s="47" t="s">
        <v>83</v>
      </c>
      <c r="C24" s="46"/>
      <c r="D24" s="220" t="s">
        <v>290</v>
      </c>
      <c r="E24" s="46"/>
      <c r="F24" s="173">
        <f>F22*0.25</f>
        <v>0</v>
      </c>
    </row>
    <row r="25" spans="1:7" ht="13.5" thickBot="1">
      <c r="G25" s="48"/>
    </row>
    <row r="26" spans="1:7" s="29" customFormat="1" ht="29.25" customHeight="1" thickBot="1">
      <c r="A26" s="140"/>
      <c r="B26" s="141" t="s">
        <v>84</v>
      </c>
      <c r="C26" s="142"/>
      <c r="D26" s="142"/>
      <c r="E26" s="142"/>
      <c r="F26" s="174">
        <f>F22+F24</f>
        <v>0</v>
      </c>
    </row>
    <row r="27" spans="1:7" s="108" customFormat="1" ht="29.25" customHeight="1">
      <c r="A27" s="136"/>
      <c r="B27" s="40"/>
      <c r="C27" s="136"/>
      <c r="D27" s="136"/>
      <c r="E27" s="136"/>
      <c r="F27" s="170"/>
    </row>
    <row r="28" spans="1:7" s="137" customFormat="1" ht="12" customHeight="1">
      <c r="D28" s="138"/>
      <c r="E28" s="138"/>
      <c r="F28" s="297"/>
    </row>
    <row r="29" spans="1:7">
      <c r="D29" s="64"/>
      <c r="E29" s="64"/>
      <c r="F29" s="28"/>
    </row>
    <row r="30" spans="1:7">
      <c r="D30" s="64"/>
      <c r="E30" s="65"/>
      <c r="F30" s="28"/>
    </row>
    <row r="31" spans="1:7">
      <c r="D31" s="64"/>
      <c r="E31" s="65"/>
    </row>
  </sheetData>
  <mergeCells count="3">
    <mergeCell ref="A10:F10"/>
    <mergeCell ref="A4:A5"/>
    <mergeCell ref="B4:F5"/>
  </mergeCells>
  <phoneticPr fontId="12" type="noConversion"/>
  <pageMargins left="1.2204724409448819"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2"/>
  <sheetViews>
    <sheetView workbookViewId="0">
      <selection activeCell="C278" sqref="C278"/>
    </sheetView>
  </sheetViews>
  <sheetFormatPr defaultRowHeight="11.25"/>
  <cols>
    <col min="1" max="1" width="3.88671875" style="1" customWidth="1"/>
    <col min="2" max="2" width="4.77734375" style="1" customWidth="1"/>
    <col min="3" max="3" width="45.77734375" style="79" customWidth="1"/>
    <col min="4" max="4" width="4.77734375" style="2" customWidth="1"/>
    <col min="5" max="5" width="5.77734375" style="3" customWidth="1"/>
    <col min="6" max="6" width="5.77734375" style="4" customWidth="1"/>
    <col min="7" max="7" width="8.77734375" style="115" customWidth="1"/>
    <col min="8" max="16384" width="8.88671875" style="5"/>
  </cols>
  <sheetData>
    <row r="1" spans="1:7" ht="12">
      <c r="A1" s="218"/>
      <c r="B1" s="218"/>
      <c r="C1" s="237" t="s">
        <v>160</v>
      </c>
      <c r="D1" s="238"/>
      <c r="E1" s="239"/>
      <c r="F1" s="240"/>
      <c r="G1" s="219"/>
    </row>
    <row r="2" spans="1:7" ht="44.25" customHeight="1">
      <c r="A2" s="218"/>
      <c r="B2" s="218"/>
      <c r="C2" s="369" t="s">
        <v>161</v>
      </c>
      <c r="D2" s="370"/>
      <c r="E2" s="370"/>
      <c r="F2" s="370"/>
      <c r="G2" s="219"/>
    </row>
    <row r="3" spans="1:7" ht="45" customHeight="1">
      <c r="A3" s="218"/>
      <c r="B3" s="218"/>
      <c r="C3" s="369" t="s">
        <v>162</v>
      </c>
      <c r="D3" s="370"/>
      <c r="E3" s="370"/>
      <c r="F3" s="370"/>
      <c r="G3" s="219"/>
    </row>
    <row r="4" spans="1:7" ht="45" customHeight="1">
      <c r="A4" s="218"/>
      <c r="B4" s="218"/>
      <c r="C4" s="369" t="s">
        <v>163</v>
      </c>
      <c r="D4" s="370"/>
      <c r="E4" s="370"/>
      <c r="F4" s="370"/>
      <c r="G4" s="219"/>
    </row>
    <row r="5" spans="1:7" ht="41.25" customHeight="1">
      <c r="A5" s="218"/>
      <c r="B5" s="218"/>
      <c r="C5" s="369" t="s">
        <v>445</v>
      </c>
      <c r="D5" s="370"/>
      <c r="E5" s="370"/>
      <c r="F5" s="370"/>
      <c r="G5" s="219"/>
    </row>
    <row r="6" spans="1:7" ht="84.75" customHeight="1">
      <c r="A6" s="218"/>
      <c r="B6" s="218"/>
      <c r="C6" s="369" t="s">
        <v>468</v>
      </c>
      <c r="D6" s="370"/>
      <c r="E6" s="370"/>
      <c r="F6" s="370"/>
      <c r="G6" s="219"/>
    </row>
    <row r="7" spans="1:7" ht="72.75" customHeight="1">
      <c r="A7" s="218"/>
      <c r="B7" s="218"/>
      <c r="C7" s="369" t="s">
        <v>467</v>
      </c>
      <c r="D7" s="370"/>
      <c r="E7" s="370"/>
      <c r="F7" s="370"/>
      <c r="G7" s="219"/>
    </row>
    <row r="8" spans="1:7" ht="123" customHeight="1">
      <c r="A8" s="223"/>
      <c r="B8" s="223"/>
      <c r="C8" s="367" t="s">
        <v>170</v>
      </c>
      <c r="D8" s="368"/>
      <c r="E8" s="368"/>
      <c r="F8" s="368"/>
      <c r="G8" s="224"/>
    </row>
    <row r="9" spans="1:7" ht="12" thickBot="1"/>
    <row r="10" spans="1:7" s="23" customFormat="1" ht="28.5" customHeight="1" thickBot="1">
      <c r="A10" s="66" t="s">
        <v>71</v>
      </c>
      <c r="B10" s="67" t="s">
        <v>15</v>
      </c>
      <c r="C10" s="68" t="s">
        <v>43</v>
      </c>
      <c r="D10" s="69" t="s">
        <v>68</v>
      </c>
      <c r="E10" s="69" t="s">
        <v>62</v>
      </c>
      <c r="F10" s="69" t="s">
        <v>63</v>
      </c>
      <c r="G10" s="110" t="s">
        <v>64</v>
      </c>
    </row>
    <row r="11" spans="1:7">
      <c r="A11" s="6"/>
      <c r="B11" s="6"/>
      <c r="C11" s="75"/>
      <c r="D11" s="7"/>
      <c r="E11" s="8"/>
      <c r="F11" s="9"/>
      <c r="G11" s="111"/>
    </row>
    <row r="12" spans="1:7" s="17" customFormat="1">
      <c r="A12" s="10" t="s">
        <v>52</v>
      </c>
      <c r="B12" s="10"/>
      <c r="C12" s="62" t="s">
        <v>27</v>
      </c>
      <c r="D12" s="11"/>
      <c r="E12" s="12"/>
      <c r="F12" s="12"/>
      <c r="G12" s="151"/>
    </row>
    <row r="13" spans="1:7" s="17" customFormat="1">
      <c r="A13" s="14"/>
      <c r="B13" s="61"/>
      <c r="C13" s="76"/>
      <c r="D13" s="15"/>
      <c r="E13" s="16"/>
      <c r="F13" s="16"/>
      <c r="G13" s="152"/>
    </row>
    <row r="14" spans="1:7" s="17" customFormat="1">
      <c r="A14" s="14"/>
      <c r="B14" s="14" t="s">
        <v>47</v>
      </c>
      <c r="C14" s="81" t="s">
        <v>46</v>
      </c>
      <c r="D14" s="18"/>
      <c r="E14" s="19"/>
      <c r="F14" s="143"/>
      <c r="G14" s="152"/>
    </row>
    <row r="15" spans="1:7" s="17" customFormat="1">
      <c r="A15" s="116" t="s">
        <v>152</v>
      </c>
      <c r="B15" s="14" t="s">
        <v>48</v>
      </c>
      <c r="C15" s="92" t="s">
        <v>49</v>
      </c>
      <c r="D15" s="116"/>
      <c r="E15" s="144"/>
      <c r="F15" s="144"/>
      <c r="G15" s="153"/>
    </row>
    <row r="16" spans="1:7" s="17" customFormat="1" ht="90">
      <c r="A16" s="1"/>
      <c r="B16" s="71"/>
      <c r="C16" s="77" t="s">
        <v>446</v>
      </c>
      <c r="D16" s="15"/>
      <c r="E16" s="16"/>
      <c r="F16" s="145"/>
      <c r="G16" s="152"/>
    </row>
    <row r="17" spans="1:7" s="17" customFormat="1" ht="13.5" customHeight="1">
      <c r="A17" s="6"/>
      <c r="B17" s="60"/>
      <c r="C17" s="78" t="s">
        <v>39</v>
      </c>
      <c r="D17" s="20" t="s">
        <v>67</v>
      </c>
      <c r="E17" s="9">
        <v>1.91</v>
      </c>
      <c r="F17" s="308">
        <v>0</v>
      </c>
      <c r="G17" s="154">
        <f>E17*F17</f>
        <v>0</v>
      </c>
    </row>
    <row r="18" spans="1:7" s="17" customFormat="1">
      <c r="A18" s="14"/>
      <c r="B18" s="61"/>
      <c r="C18" s="76"/>
      <c r="D18" s="15"/>
      <c r="E18" s="16"/>
      <c r="F18" s="147"/>
      <c r="G18" s="152"/>
    </row>
    <row r="19" spans="1:7" s="17" customFormat="1" ht="33.75">
      <c r="A19" s="217" t="s">
        <v>101</v>
      </c>
      <c r="B19" s="60"/>
      <c r="C19" s="78" t="s">
        <v>214</v>
      </c>
      <c r="D19" s="20" t="s">
        <v>44</v>
      </c>
      <c r="E19" s="9">
        <v>1</v>
      </c>
      <c r="F19" s="146">
        <v>0</v>
      </c>
      <c r="G19" s="154">
        <f>E19*F19</f>
        <v>0</v>
      </c>
    </row>
    <row r="20" spans="1:7" s="17" customFormat="1">
      <c r="A20" s="14"/>
      <c r="B20" s="61"/>
      <c r="C20" s="76"/>
      <c r="D20" s="15"/>
      <c r="E20" s="16"/>
      <c r="F20" s="147"/>
      <c r="G20" s="152"/>
    </row>
    <row r="21" spans="1:7" s="17" customFormat="1">
      <c r="A21" s="61"/>
      <c r="B21" s="61" t="s">
        <v>75</v>
      </c>
      <c r="C21" s="86" t="s">
        <v>76</v>
      </c>
      <c r="D21" s="15"/>
      <c r="E21" s="94"/>
      <c r="F21" s="91"/>
      <c r="G21" s="152"/>
    </row>
    <row r="22" spans="1:7" s="17" customFormat="1">
      <c r="A22" s="72" t="s">
        <v>73</v>
      </c>
      <c r="B22" s="72" t="s">
        <v>77</v>
      </c>
      <c r="C22" s="76" t="s">
        <v>78</v>
      </c>
      <c r="D22" s="59"/>
      <c r="E22" s="119"/>
      <c r="F22" s="94"/>
      <c r="G22" s="155"/>
    </row>
    <row r="23" spans="1:7" s="17" customFormat="1" ht="90">
      <c r="A23" s="72"/>
      <c r="B23" s="72"/>
      <c r="C23" s="77" t="s">
        <v>215</v>
      </c>
      <c r="D23" s="25"/>
      <c r="E23" s="94"/>
      <c r="F23" s="94"/>
      <c r="G23" s="155"/>
    </row>
    <row r="24" spans="1:7" s="17" customFormat="1">
      <c r="A24" s="72"/>
      <c r="B24" s="72"/>
      <c r="C24" s="80" t="s">
        <v>39</v>
      </c>
      <c r="D24" s="25"/>
      <c r="E24" s="94"/>
      <c r="F24" s="94"/>
      <c r="G24" s="155"/>
    </row>
    <row r="25" spans="1:7" s="17" customFormat="1" ht="22.5">
      <c r="A25" s="61" t="s">
        <v>100</v>
      </c>
      <c r="B25" s="72"/>
      <c r="C25" s="181" t="s">
        <v>153</v>
      </c>
      <c r="D25" s="25" t="s">
        <v>129</v>
      </c>
      <c r="E25" s="27">
        <v>20</v>
      </c>
      <c r="F25" s="16">
        <v>0</v>
      </c>
      <c r="G25" s="152">
        <f>E25*F25</f>
        <v>0</v>
      </c>
    </row>
    <row r="26" spans="1:7" s="17" customFormat="1" ht="33.75">
      <c r="A26" s="61" t="s">
        <v>99</v>
      </c>
      <c r="B26" s="72"/>
      <c r="C26" s="181" t="s">
        <v>199</v>
      </c>
      <c r="D26" s="25" t="s">
        <v>44</v>
      </c>
      <c r="E26" s="27">
        <v>14</v>
      </c>
      <c r="F26" s="16">
        <v>0</v>
      </c>
      <c r="G26" s="152">
        <f>E26*F26</f>
        <v>0</v>
      </c>
    </row>
    <row r="27" spans="1:7" s="17" customFormat="1" ht="33.75">
      <c r="A27" s="117" t="s">
        <v>198</v>
      </c>
      <c r="B27" s="117"/>
      <c r="C27" s="82" t="s">
        <v>109</v>
      </c>
      <c r="D27" s="118" t="s">
        <v>44</v>
      </c>
      <c r="E27" s="95">
        <v>25</v>
      </c>
      <c r="F27" s="9">
        <v>0</v>
      </c>
      <c r="G27" s="154">
        <f>E27*F27</f>
        <v>0</v>
      </c>
    </row>
    <row r="28" spans="1:7" s="17" customFormat="1">
      <c r="A28" s="61"/>
      <c r="B28" s="61"/>
      <c r="C28" s="109"/>
      <c r="D28" s="15"/>
      <c r="E28" s="208"/>
      <c r="F28" s="91"/>
      <c r="G28" s="152"/>
    </row>
    <row r="29" spans="1:7" s="17" customFormat="1" ht="22.5">
      <c r="A29" s="116" t="s">
        <v>136</v>
      </c>
      <c r="B29" s="14" t="s">
        <v>61</v>
      </c>
      <c r="C29" s="92" t="s">
        <v>65</v>
      </c>
      <c r="D29" s="116"/>
      <c r="E29" s="209"/>
      <c r="F29" s="144"/>
      <c r="G29" s="153"/>
    </row>
    <row r="30" spans="1:7" s="17" customFormat="1" ht="67.5">
      <c r="A30" s="1"/>
      <c r="B30" s="71"/>
      <c r="C30" s="63" t="s">
        <v>252</v>
      </c>
      <c r="D30" s="15"/>
      <c r="E30" s="204"/>
      <c r="F30" s="15"/>
      <c r="G30" s="152"/>
    </row>
    <row r="31" spans="1:7" s="17" customFormat="1">
      <c r="A31" s="14"/>
      <c r="B31" s="61"/>
      <c r="C31" s="80" t="s">
        <v>39</v>
      </c>
      <c r="D31" s="15"/>
      <c r="E31" s="204"/>
      <c r="F31" s="16"/>
      <c r="G31" s="152"/>
    </row>
    <row r="32" spans="1:7" s="17" customFormat="1" ht="22.5">
      <c r="A32" s="14" t="s">
        <v>137</v>
      </c>
      <c r="B32" s="14"/>
      <c r="C32" s="63" t="s">
        <v>368</v>
      </c>
      <c r="D32" s="15" t="s">
        <v>195</v>
      </c>
      <c r="E32" s="16">
        <v>170</v>
      </c>
      <c r="F32" s="16">
        <v>0</v>
      </c>
      <c r="G32" s="152">
        <f t="shared" ref="G32:G37" si="0">E32*F32</f>
        <v>0</v>
      </c>
    </row>
    <row r="33" spans="1:7" s="17" customFormat="1">
      <c r="A33" s="230" t="s">
        <v>254</v>
      </c>
      <c r="B33" s="230"/>
      <c r="C33" s="63" t="s">
        <v>155</v>
      </c>
      <c r="D33" s="265" t="s">
        <v>45</v>
      </c>
      <c r="E33" s="182">
        <v>10</v>
      </c>
      <c r="F33" s="16">
        <v>0</v>
      </c>
      <c r="G33" s="285">
        <f t="shared" si="0"/>
        <v>0</v>
      </c>
    </row>
    <row r="34" spans="1:7" s="17" customFormat="1">
      <c r="A34" s="14" t="s">
        <v>138</v>
      </c>
      <c r="B34" s="14"/>
      <c r="C34" s="63" t="s">
        <v>154</v>
      </c>
      <c r="D34" s="15" t="s">
        <v>45</v>
      </c>
      <c r="E34" s="16">
        <v>10</v>
      </c>
      <c r="F34" s="16">
        <v>0</v>
      </c>
      <c r="G34" s="152">
        <f>E34*F34</f>
        <v>0</v>
      </c>
    </row>
    <row r="35" spans="1:7" s="17" customFormat="1">
      <c r="A35" s="14" t="s">
        <v>139</v>
      </c>
      <c r="B35" s="14"/>
      <c r="C35" s="63" t="s">
        <v>156</v>
      </c>
      <c r="D35" s="15" t="s">
        <v>44</v>
      </c>
      <c r="E35" s="16">
        <v>2</v>
      </c>
      <c r="F35" s="16">
        <v>0</v>
      </c>
      <c r="G35" s="152">
        <f t="shared" si="0"/>
        <v>0</v>
      </c>
    </row>
    <row r="36" spans="1:7" s="17" customFormat="1" ht="22.5">
      <c r="A36" s="14" t="s">
        <v>126</v>
      </c>
      <c r="B36" s="14"/>
      <c r="C36" s="63" t="s">
        <v>157</v>
      </c>
      <c r="D36" s="15" t="s">
        <v>45</v>
      </c>
      <c r="E36" s="16">
        <v>356</v>
      </c>
      <c r="F36" s="16">
        <v>0</v>
      </c>
      <c r="G36" s="152">
        <f t="shared" si="0"/>
        <v>0</v>
      </c>
    </row>
    <row r="37" spans="1:7" s="17" customFormat="1">
      <c r="A37" s="6" t="s">
        <v>132</v>
      </c>
      <c r="B37" s="6"/>
      <c r="C37" s="83" t="s">
        <v>119</v>
      </c>
      <c r="D37" s="20" t="s">
        <v>44</v>
      </c>
      <c r="E37" s="9">
        <v>1</v>
      </c>
      <c r="F37" s="9">
        <v>0</v>
      </c>
      <c r="G37" s="154">
        <f t="shared" si="0"/>
        <v>0</v>
      </c>
    </row>
    <row r="38" spans="1:7" s="17" customFormat="1" ht="12" customHeight="1">
      <c r="A38" s="61"/>
      <c r="B38" s="61"/>
      <c r="C38" s="109"/>
      <c r="D38" s="15"/>
      <c r="E38" s="195"/>
      <c r="F38" s="16"/>
      <c r="G38" s="152"/>
    </row>
    <row r="39" spans="1:7" s="17" customFormat="1">
      <c r="A39" s="116" t="s">
        <v>296</v>
      </c>
      <c r="B39" s="14" t="s">
        <v>112</v>
      </c>
      <c r="C39" s="178" t="s">
        <v>113</v>
      </c>
      <c r="D39" s="178"/>
      <c r="E39" s="196"/>
      <c r="F39" s="179"/>
      <c r="G39" s="16"/>
    </row>
    <row r="40" spans="1:7" s="17" customFormat="1" ht="72" customHeight="1">
      <c r="A40" s="71"/>
      <c r="B40" s="71"/>
      <c r="C40" s="63" t="s">
        <v>252</v>
      </c>
      <c r="D40" s="63"/>
      <c r="E40" s="197"/>
      <c r="F40" s="180"/>
      <c r="G40" s="15"/>
    </row>
    <row r="41" spans="1:7" s="17" customFormat="1">
      <c r="A41" s="71"/>
      <c r="B41" s="71"/>
      <c r="C41" s="86" t="s">
        <v>39</v>
      </c>
      <c r="D41" s="178"/>
      <c r="E41" s="197"/>
      <c r="F41" s="180"/>
      <c r="G41" s="15"/>
    </row>
    <row r="42" spans="1:7" s="17" customFormat="1">
      <c r="A42" s="14" t="s">
        <v>369</v>
      </c>
      <c r="B42" s="61"/>
      <c r="C42" s="63" t="s">
        <v>370</v>
      </c>
      <c r="D42" s="15" t="s">
        <v>44</v>
      </c>
      <c r="E42" s="94">
        <v>9</v>
      </c>
      <c r="F42" s="91">
        <v>0</v>
      </c>
      <c r="G42" s="152">
        <f>E42*F42</f>
        <v>0</v>
      </c>
    </row>
    <row r="43" spans="1:7" s="17" customFormat="1" ht="60" customHeight="1">
      <c r="B43" s="61"/>
      <c r="C43" s="63" t="s">
        <v>197</v>
      </c>
      <c r="D43" s="15"/>
      <c r="E43" s="208"/>
      <c r="F43" s="91"/>
      <c r="G43" s="152"/>
    </row>
    <row r="44" spans="1:7" s="17" customFormat="1" ht="15" customHeight="1">
      <c r="A44" s="14" t="s">
        <v>371</v>
      </c>
      <c r="B44" s="61"/>
      <c r="C44" s="63" t="s">
        <v>372</v>
      </c>
      <c r="D44" s="15" t="s">
        <v>97</v>
      </c>
      <c r="E44" s="94">
        <v>20</v>
      </c>
      <c r="F44" s="91">
        <v>0</v>
      </c>
      <c r="G44" s="152">
        <f>E44*F44</f>
        <v>0</v>
      </c>
    </row>
    <row r="45" spans="1:7" s="17" customFormat="1" ht="15" customHeight="1">
      <c r="A45" s="14" t="s">
        <v>373</v>
      </c>
      <c r="B45" s="61"/>
      <c r="C45" s="63" t="s">
        <v>374</v>
      </c>
      <c r="D45" s="15" t="s">
        <v>97</v>
      </c>
      <c r="E45" s="94">
        <v>20</v>
      </c>
      <c r="F45" s="91">
        <v>0</v>
      </c>
      <c r="G45" s="152">
        <f>E45*F45</f>
        <v>0</v>
      </c>
    </row>
    <row r="46" spans="1:7" s="17" customFormat="1" ht="67.5">
      <c r="A46" s="60" t="s">
        <v>114</v>
      </c>
      <c r="B46" s="60"/>
      <c r="C46" s="83" t="s">
        <v>256</v>
      </c>
      <c r="D46" s="20" t="s">
        <v>129</v>
      </c>
      <c r="E46" s="84">
        <f>3*4*5</f>
        <v>60</v>
      </c>
      <c r="F46" s="84">
        <v>0</v>
      </c>
      <c r="G46" s="154">
        <f>E46*F46</f>
        <v>0</v>
      </c>
    </row>
    <row r="47" spans="1:7" s="17" customFormat="1" ht="12.75" customHeight="1">
      <c r="A47" s="61"/>
      <c r="B47" s="61"/>
      <c r="C47" s="109"/>
      <c r="D47" s="15"/>
      <c r="E47" s="70"/>
      <c r="F47" s="16"/>
      <c r="G47" s="152"/>
    </row>
    <row r="48" spans="1:7" s="17" customFormat="1" ht="20.25" customHeight="1">
      <c r="A48" s="116" t="s">
        <v>255</v>
      </c>
      <c r="B48" s="14" t="s">
        <v>56</v>
      </c>
      <c r="C48" s="92" t="s">
        <v>57</v>
      </c>
      <c r="D48" s="116"/>
      <c r="E48" s="209"/>
      <c r="F48" s="144"/>
      <c r="G48" s="153"/>
    </row>
    <row r="49" spans="1:7" s="17" customFormat="1" ht="60" customHeight="1">
      <c r="A49" s="116"/>
      <c r="B49" s="14"/>
      <c r="C49" s="63" t="s">
        <v>159</v>
      </c>
      <c r="D49" s="116"/>
      <c r="E49" s="209"/>
      <c r="F49" s="144"/>
      <c r="G49" s="153"/>
    </row>
    <row r="50" spans="1:7" s="21" customFormat="1">
      <c r="A50" s="1"/>
      <c r="B50" s="71"/>
      <c r="C50" s="86" t="s">
        <v>39</v>
      </c>
      <c r="D50" s="15"/>
      <c r="E50" s="205"/>
      <c r="F50" s="91"/>
      <c r="G50" s="152"/>
    </row>
    <row r="51" spans="1:7" s="21" customFormat="1" ht="56.25">
      <c r="A51" s="14" t="s">
        <v>258</v>
      </c>
      <c r="B51" s="71"/>
      <c r="C51" s="63" t="s">
        <v>257</v>
      </c>
      <c r="D51" s="15" t="s">
        <v>44</v>
      </c>
      <c r="E51" s="94">
        <v>25</v>
      </c>
      <c r="F51" s="91">
        <v>0</v>
      </c>
      <c r="G51" s="152">
        <f t="shared" ref="G51:G56" si="1">E51*F51</f>
        <v>0</v>
      </c>
    </row>
    <row r="52" spans="1:7" s="21" customFormat="1" ht="56.25">
      <c r="A52" s="14" t="s">
        <v>259</v>
      </c>
      <c r="B52" s="71"/>
      <c r="C52" s="63" t="s">
        <v>120</v>
      </c>
      <c r="D52" s="15" t="s">
        <v>44</v>
      </c>
      <c r="E52" s="94">
        <v>8</v>
      </c>
      <c r="F52" s="91">
        <v>0</v>
      </c>
      <c r="G52" s="152">
        <f t="shared" si="1"/>
        <v>0</v>
      </c>
    </row>
    <row r="53" spans="1:7" s="21" customFormat="1" ht="33.75">
      <c r="A53" s="14" t="s">
        <v>260</v>
      </c>
      <c r="B53" s="71"/>
      <c r="C53" s="63" t="s">
        <v>130</v>
      </c>
      <c r="D53" s="15" t="s">
        <v>129</v>
      </c>
      <c r="E53" s="27">
        <f>4*2*2</f>
        <v>16</v>
      </c>
      <c r="F53" s="91">
        <v>0</v>
      </c>
      <c r="G53" s="152">
        <f t="shared" si="1"/>
        <v>0</v>
      </c>
    </row>
    <row r="54" spans="1:7" s="21" customFormat="1" ht="56.25">
      <c r="A54" s="14" t="s">
        <v>261</v>
      </c>
      <c r="B54" s="93"/>
      <c r="C54" s="63" t="s">
        <v>158</v>
      </c>
      <c r="D54" s="15" t="s">
        <v>44</v>
      </c>
      <c r="E54" s="94">
        <v>3</v>
      </c>
      <c r="F54" s="91">
        <v>0</v>
      </c>
      <c r="G54" s="152">
        <f t="shared" si="1"/>
        <v>0</v>
      </c>
    </row>
    <row r="55" spans="1:7" s="17" customFormat="1" ht="33.75">
      <c r="A55" s="14" t="s">
        <v>264</v>
      </c>
      <c r="B55" s="93"/>
      <c r="C55" s="81" t="s">
        <v>128</v>
      </c>
      <c r="D55" s="15" t="s">
        <v>97</v>
      </c>
      <c r="E55" s="94">
        <v>50</v>
      </c>
      <c r="F55" s="91">
        <v>0</v>
      </c>
      <c r="G55" s="152">
        <f t="shared" si="1"/>
        <v>0</v>
      </c>
    </row>
    <row r="56" spans="1:7" s="13" customFormat="1" ht="22.5">
      <c r="A56" s="6" t="s">
        <v>265</v>
      </c>
      <c r="B56" s="60"/>
      <c r="C56" s="82" t="s">
        <v>74</v>
      </c>
      <c r="D56" s="20" t="s">
        <v>195</v>
      </c>
      <c r="E56" s="95">
        <v>10</v>
      </c>
      <c r="F56" s="84">
        <v>0</v>
      </c>
      <c r="G56" s="154">
        <f t="shared" si="1"/>
        <v>0</v>
      </c>
    </row>
    <row r="57" spans="1:7" s="17" customFormat="1" ht="7.5" customHeight="1">
      <c r="A57" s="14"/>
      <c r="B57" s="61"/>
      <c r="C57" s="76"/>
      <c r="D57" s="15"/>
      <c r="E57" s="195"/>
      <c r="F57" s="16"/>
      <c r="G57" s="152"/>
    </row>
    <row r="58" spans="1:7" s="17" customFormat="1" ht="14.25" customHeight="1">
      <c r="A58" s="10"/>
      <c r="B58" s="10"/>
      <c r="C58" s="62" t="s">
        <v>20</v>
      </c>
      <c r="D58" s="11"/>
      <c r="E58" s="198"/>
      <c r="F58" s="12">
        <v>0</v>
      </c>
      <c r="G58" s="151">
        <f>SUM(G15:G56)</f>
        <v>0</v>
      </c>
    </row>
    <row r="59" spans="1:7" s="17" customFormat="1" ht="14.25" customHeight="1">
      <c r="A59" s="14"/>
      <c r="B59" s="61"/>
      <c r="C59" s="76"/>
      <c r="D59" s="15"/>
      <c r="E59" s="195"/>
      <c r="F59" s="16"/>
      <c r="G59" s="152"/>
    </row>
    <row r="60" spans="1:7" s="17" customFormat="1" ht="14.25" customHeight="1">
      <c r="A60" s="10" t="s">
        <v>53</v>
      </c>
      <c r="B60" s="10"/>
      <c r="C60" s="62" t="s">
        <v>26</v>
      </c>
      <c r="D60" s="11"/>
      <c r="E60" s="198"/>
      <c r="F60" s="12"/>
      <c r="G60" s="151"/>
    </row>
    <row r="61" spans="1:7" s="17" customFormat="1">
      <c r="A61" s="14"/>
      <c r="B61" s="61"/>
      <c r="C61" s="76"/>
      <c r="D61" s="15"/>
      <c r="E61" s="195"/>
      <c r="F61" s="16"/>
      <c r="G61" s="152"/>
    </row>
    <row r="62" spans="1:7" s="17" customFormat="1">
      <c r="A62" s="14" t="s">
        <v>133</v>
      </c>
      <c r="B62" s="61" t="s">
        <v>148</v>
      </c>
      <c r="C62" s="76" t="s">
        <v>149</v>
      </c>
      <c r="D62" s="15"/>
      <c r="E62" s="195"/>
      <c r="F62" s="16"/>
      <c r="G62" s="152"/>
    </row>
    <row r="63" spans="1:7" s="17" customFormat="1" ht="56.25">
      <c r="A63" s="14"/>
      <c r="B63" s="61"/>
      <c r="C63" s="76" t="s">
        <v>341</v>
      </c>
      <c r="D63" s="15"/>
      <c r="E63" s="195"/>
      <c r="F63" s="16"/>
      <c r="G63" s="152"/>
    </row>
    <row r="64" spans="1:7" s="17" customFormat="1">
      <c r="A64" s="14"/>
      <c r="B64" s="61"/>
      <c r="C64" s="76" t="s">
        <v>39</v>
      </c>
      <c r="D64" s="15"/>
      <c r="E64" s="195"/>
      <c r="F64" s="16"/>
      <c r="G64" s="152"/>
    </row>
    <row r="65" spans="1:7" s="17" customFormat="1">
      <c r="A65" s="6"/>
      <c r="B65" s="60" t="s">
        <v>151</v>
      </c>
      <c r="C65" s="78" t="s">
        <v>150</v>
      </c>
      <c r="D65" s="118" t="s">
        <v>195</v>
      </c>
      <c r="E65" s="9">
        <v>1400</v>
      </c>
      <c r="F65" s="9">
        <v>0</v>
      </c>
      <c r="G65" s="154">
        <f>E65*F65</f>
        <v>0</v>
      </c>
    </row>
    <row r="66" spans="1:7" s="17" customFormat="1">
      <c r="A66" s="14"/>
      <c r="B66" s="61"/>
      <c r="C66" s="76"/>
      <c r="D66" s="15"/>
      <c r="E66" s="195"/>
      <c r="F66" s="16"/>
      <c r="G66" s="152"/>
    </row>
    <row r="67" spans="1:7" s="17" customFormat="1">
      <c r="A67" s="116" t="s">
        <v>16</v>
      </c>
      <c r="B67" s="61" t="s">
        <v>28</v>
      </c>
      <c r="C67" s="76" t="s">
        <v>29</v>
      </c>
      <c r="D67" s="18"/>
      <c r="E67" s="199"/>
      <c r="F67" s="16"/>
      <c r="G67" s="152"/>
    </row>
    <row r="68" spans="1:7" s="17" customFormat="1" ht="56.25">
      <c r="A68" s="1"/>
      <c r="B68" s="71"/>
      <c r="C68" s="77" t="s">
        <v>216</v>
      </c>
      <c r="D68" s="15"/>
      <c r="E68" s="195"/>
      <c r="F68" s="15"/>
      <c r="G68" s="152"/>
    </row>
    <row r="69" spans="1:7" s="17" customFormat="1">
      <c r="A69" s="1"/>
      <c r="B69" s="71"/>
      <c r="C69" s="76" t="s">
        <v>39</v>
      </c>
      <c r="D69" s="15"/>
      <c r="E69" s="195"/>
      <c r="F69" s="15"/>
      <c r="G69" s="152"/>
    </row>
    <row r="70" spans="1:7" s="17" customFormat="1" ht="16.5" customHeight="1">
      <c r="A70" s="6"/>
      <c r="B70" s="60" t="s">
        <v>36</v>
      </c>
      <c r="C70" s="78" t="s">
        <v>131</v>
      </c>
      <c r="D70" s="118" t="s">
        <v>195</v>
      </c>
      <c r="E70" s="9">
        <v>1765</v>
      </c>
      <c r="F70" s="9">
        <v>0</v>
      </c>
      <c r="G70" s="154">
        <f>E70*F70</f>
        <v>0</v>
      </c>
    </row>
    <row r="71" spans="1:7" s="17" customFormat="1">
      <c r="A71" s="14"/>
      <c r="B71" s="61"/>
      <c r="C71" s="76"/>
      <c r="D71" s="15"/>
      <c r="E71" s="195"/>
      <c r="F71" s="16"/>
      <c r="G71" s="152"/>
    </row>
    <row r="72" spans="1:7" s="17" customFormat="1">
      <c r="A72" s="14" t="s">
        <v>318</v>
      </c>
      <c r="B72" s="61" t="s">
        <v>183</v>
      </c>
      <c r="C72" s="76" t="s">
        <v>184</v>
      </c>
      <c r="D72" s="15"/>
      <c r="E72" s="16"/>
      <c r="F72" s="16"/>
      <c r="G72" s="160"/>
    </row>
    <row r="73" spans="1:7" s="17" customFormat="1">
      <c r="A73" s="14"/>
      <c r="B73" s="230" t="s">
        <v>185</v>
      </c>
      <c r="C73" s="231" t="s">
        <v>186</v>
      </c>
      <c r="D73" s="18"/>
      <c r="E73" s="19"/>
      <c r="F73" s="16"/>
      <c r="G73" s="160"/>
    </row>
    <row r="74" spans="1:7" s="17" customFormat="1" ht="22.5">
      <c r="A74" s="14"/>
      <c r="B74" s="230"/>
      <c r="C74" s="77" t="s">
        <v>187</v>
      </c>
      <c r="D74" s="18"/>
      <c r="E74" s="19"/>
      <c r="F74" s="16"/>
      <c r="G74" s="160"/>
    </row>
    <row r="75" spans="1:7" s="17" customFormat="1" ht="33.75">
      <c r="A75" s="14"/>
      <c r="B75" s="232"/>
      <c r="C75" s="231" t="s">
        <v>188</v>
      </c>
      <c r="D75" s="15"/>
      <c r="E75" s="16"/>
      <c r="F75" s="15"/>
      <c r="G75" s="161"/>
    </row>
    <row r="76" spans="1:7" s="17" customFormat="1">
      <c r="A76" s="14"/>
      <c r="B76" s="71"/>
      <c r="C76" s="77" t="s">
        <v>39</v>
      </c>
      <c r="D76" s="15"/>
      <c r="E76" s="16"/>
      <c r="F76" s="15"/>
      <c r="G76" s="161"/>
    </row>
    <row r="77" spans="1:7" s="17" customFormat="1" ht="22.5">
      <c r="A77" s="6" t="s">
        <v>345</v>
      </c>
      <c r="B77" s="60"/>
      <c r="C77" s="234" t="s">
        <v>217</v>
      </c>
      <c r="D77" s="118" t="s">
        <v>129</v>
      </c>
      <c r="E77" s="9">
        <v>315</v>
      </c>
      <c r="F77" s="9">
        <v>0</v>
      </c>
      <c r="G77" s="154">
        <f>E77*F77</f>
        <v>0</v>
      </c>
    </row>
    <row r="78" spans="1:7" s="17" customFormat="1">
      <c r="A78" s="14"/>
      <c r="B78" s="61"/>
      <c r="C78" s="76"/>
      <c r="D78" s="15"/>
      <c r="E78" s="195"/>
      <c r="F78" s="16"/>
      <c r="G78" s="152"/>
    </row>
    <row r="79" spans="1:7" s="17" customFormat="1" ht="22.5">
      <c r="A79" s="14"/>
      <c r="B79" s="230" t="s">
        <v>342</v>
      </c>
      <c r="C79" s="231" t="s">
        <v>343</v>
      </c>
      <c r="D79" s="18"/>
      <c r="E79" s="19"/>
      <c r="F79" s="16"/>
      <c r="G79" s="160"/>
    </row>
    <row r="80" spans="1:7" s="17" customFormat="1" ht="90">
      <c r="A80" s="14"/>
      <c r="B80" s="232"/>
      <c r="C80" s="231" t="s">
        <v>459</v>
      </c>
      <c r="D80" s="15"/>
      <c r="E80" s="16"/>
      <c r="F80" s="15"/>
      <c r="G80" s="161"/>
    </row>
    <row r="81" spans="1:7" s="17" customFormat="1">
      <c r="A81" s="14"/>
      <c r="B81" s="71"/>
      <c r="C81" s="77" t="s">
        <v>39</v>
      </c>
      <c r="D81" s="15"/>
      <c r="E81" s="16"/>
      <c r="F81" s="15"/>
      <c r="G81" s="161"/>
    </row>
    <row r="82" spans="1:7" s="17" customFormat="1" ht="22.5">
      <c r="A82" s="6" t="s">
        <v>346</v>
      </c>
      <c r="B82" s="60"/>
      <c r="C82" s="234" t="s">
        <v>344</v>
      </c>
      <c r="D82" s="118" t="s">
        <v>195</v>
      </c>
      <c r="E82" s="9">
        <v>220</v>
      </c>
      <c r="F82" s="9">
        <v>0</v>
      </c>
      <c r="G82" s="154">
        <f>E82*F82</f>
        <v>0</v>
      </c>
    </row>
    <row r="83" spans="1:7" s="17" customFormat="1">
      <c r="A83" s="14"/>
      <c r="B83" s="61"/>
      <c r="C83" s="76"/>
      <c r="D83" s="15"/>
      <c r="E83" s="195"/>
      <c r="F83" s="16"/>
      <c r="G83" s="152"/>
    </row>
    <row r="84" spans="1:7" s="17" customFormat="1">
      <c r="A84" s="14"/>
      <c r="B84" s="230" t="s">
        <v>347</v>
      </c>
      <c r="C84" s="231" t="s">
        <v>348</v>
      </c>
      <c r="D84" s="18"/>
      <c r="E84" s="19"/>
      <c r="F84" s="16"/>
      <c r="G84" s="160"/>
    </row>
    <row r="85" spans="1:7" s="17" customFormat="1" ht="56.25">
      <c r="A85" s="14"/>
      <c r="B85" s="232"/>
      <c r="C85" s="231" t="s">
        <v>447</v>
      </c>
      <c r="D85" s="15"/>
      <c r="E85" s="16"/>
      <c r="F85" s="15"/>
      <c r="G85" s="161"/>
    </row>
    <row r="86" spans="1:7" s="17" customFormat="1">
      <c r="A86" s="14"/>
      <c r="B86" s="71"/>
      <c r="C86" s="77" t="s">
        <v>39</v>
      </c>
      <c r="D86" s="15"/>
      <c r="E86" s="16"/>
      <c r="F86" s="15"/>
      <c r="G86" s="161"/>
    </row>
    <row r="87" spans="1:7" s="17" customFormat="1">
      <c r="A87" s="6" t="s">
        <v>349</v>
      </c>
      <c r="B87" s="60"/>
      <c r="C87" s="234" t="s">
        <v>462</v>
      </c>
      <c r="D87" s="118" t="s">
        <v>129</v>
      </c>
      <c r="E87" s="9">
        <v>500</v>
      </c>
      <c r="F87" s="9"/>
      <c r="G87" s="154">
        <f>E87*F87</f>
        <v>0</v>
      </c>
    </row>
    <row r="88" spans="1:7" s="17" customFormat="1">
      <c r="A88" s="14"/>
      <c r="B88" s="61"/>
      <c r="C88" s="76"/>
      <c r="D88" s="15"/>
      <c r="E88" s="195"/>
      <c r="F88" s="16"/>
      <c r="G88" s="152"/>
    </row>
    <row r="89" spans="1:7" s="17" customFormat="1">
      <c r="A89" s="14" t="s">
        <v>317</v>
      </c>
      <c r="B89" s="14" t="s">
        <v>189</v>
      </c>
      <c r="C89" s="92" t="s">
        <v>190</v>
      </c>
      <c r="D89" s="15"/>
      <c r="E89" s="16"/>
      <c r="F89" s="16"/>
      <c r="G89" s="160"/>
    </row>
    <row r="90" spans="1:7" s="17" customFormat="1" ht="22.5">
      <c r="A90" s="61"/>
      <c r="B90" s="61"/>
      <c r="C90" s="89" t="s">
        <v>191</v>
      </c>
      <c r="D90" s="15"/>
      <c r="E90" s="16"/>
      <c r="F90" s="16"/>
      <c r="G90" s="160"/>
    </row>
    <row r="91" spans="1:7" s="17" customFormat="1" ht="13.5" customHeight="1">
      <c r="A91" s="61"/>
      <c r="B91" s="14" t="s">
        <v>192</v>
      </c>
      <c r="C91" s="92" t="s">
        <v>196</v>
      </c>
      <c r="D91" s="18"/>
      <c r="E91" s="19"/>
      <c r="F91" s="16"/>
      <c r="G91" s="160"/>
    </row>
    <row r="92" spans="1:7" s="17" customFormat="1" ht="33.75">
      <c r="A92" s="71"/>
      <c r="B92" s="71"/>
      <c r="C92" s="225" t="s">
        <v>449</v>
      </c>
      <c r="D92" s="15"/>
      <c r="E92" s="16"/>
      <c r="F92" s="15"/>
      <c r="G92" s="161"/>
    </row>
    <row r="93" spans="1:7" s="17" customFormat="1">
      <c r="A93" s="71"/>
      <c r="B93" s="71"/>
      <c r="C93" s="86" t="s">
        <v>448</v>
      </c>
      <c r="D93" s="15"/>
      <c r="E93" s="16"/>
      <c r="F93" s="15"/>
      <c r="G93" s="161"/>
    </row>
    <row r="94" spans="1:7" s="17" customFormat="1" ht="22.5">
      <c r="A94" s="61"/>
      <c r="B94" s="61"/>
      <c r="C94" s="86" t="s">
        <v>351</v>
      </c>
      <c r="D94" s="25"/>
      <c r="E94" s="16"/>
      <c r="F94" s="16"/>
      <c r="G94" s="152"/>
    </row>
    <row r="95" spans="1:7" s="17" customFormat="1" ht="22.5">
      <c r="A95" s="6"/>
      <c r="B95" s="60"/>
      <c r="C95" s="234" t="s">
        <v>450</v>
      </c>
      <c r="D95" s="118" t="s">
        <v>129</v>
      </c>
      <c r="E95" s="9">
        <v>80</v>
      </c>
      <c r="F95" s="9">
        <v>0</v>
      </c>
      <c r="G95" s="154">
        <f>E95*F95</f>
        <v>0</v>
      </c>
    </row>
    <row r="96" spans="1:7" s="17" customFormat="1" ht="14.25" customHeight="1">
      <c r="A96" s="61"/>
      <c r="B96" s="61"/>
      <c r="C96" s="89"/>
      <c r="D96" s="15"/>
      <c r="E96" s="16"/>
      <c r="F96" s="16"/>
      <c r="G96" s="160"/>
    </row>
    <row r="97" spans="1:7" s="17" customFormat="1" ht="15" customHeight="1">
      <c r="A97" s="61" t="s">
        <v>319</v>
      </c>
      <c r="B97" s="14" t="s">
        <v>192</v>
      </c>
      <c r="C97" s="92" t="s">
        <v>193</v>
      </c>
      <c r="D97" s="18"/>
      <c r="E97" s="19"/>
      <c r="F97" s="16"/>
      <c r="G97" s="160"/>
    </row>
    <row r="98" spans="1:7" s="17" customFormat="1" ht="135">
      <c r="A98" s="61"/>
      <c r="B98" s="1"/>
      <c r="C98" s="225" t="s">
        <v>218</v>
      </c>
      <c r="D98" s="15"/>
      <c r="E98" s="16"/>
      <c r="F98" s="15"/>
      <c r="G98" s="160"/>
    </row>
    <row r="99" spans="1:7" s="17" customFormat="1">
      <c r="A99" s="61"/>
      <c r="B99" s="1"/>
      <c r="C99" s="86" t="s">
        <v>448</v>
      </c>
      <c r="D99" s="15"/>
      <c r="E99" s="16"/>
      <c r="F99" s="15"/>
      <c r="G99" s="160"/>
    </row>
    <row r="100" spans="1:7" s="17" customFormat="1">
      <c r="A100" s="61"/>
      <c r="B100" s="1"/>
      <c r="C100" s="63" t="s">
        <v>39</v>
      </c>
      <c r="D100" s="15"/>
      <c r="E100" s="241"/>
      <c r="F100" s="15"/>
      <c r="G100" s="160"/>
    </row>
    <row r="101" spans="1:7" s="17" customFormat="1">
      <c r="A101" s="60"/>
      <c r="B101" s="6"/>
      <c r="C101" s="83" t="s">
        <v>194</v>
      </c>
      <c r="D101" s="20" t="s">
        <v>195</v>
      </c>
      <c r="E101" s="22">
        <v>645</v>
      </c>
      <c r="F101" s="9">
        <v>0</v>
      </c>
      <c r="G101" s="154">
        <f>E101*F101</f>
        <v>0</v>
      </c>
    </row>
    <row r="102" spans="1:7" s="17" customFormat="1">
      <c r="A102" s="14"/>
      <c r="B102" s="61"/>
      <c r="C102" s="79"/>
      <c r="D102" s="15"/>
      <c r="E102" s="193"/>
      <c r="F102" s="27"/>
      <c r="G102" s="152"/>
    </row>
    <row r="103" spans="1:7" s="17" customFormat="1">
      <c r="A103" s="73" t="s">
        <v>320</v>
      </c>
      <c r="B103" s="61" t="s">
        <v>41</v>
      </c>
      <c r="C103" s="76" t="s">
        <v>42</v>
      </c>
      <c r="D103" s="18"/>
      <c r="E103" s="199"/>
      <c r="F103" s="16"/>
      <c r="G103" s="152"/>
    </row>
    <row r="104" spans="1:7" s="17" customFormat="1" ht="33.75">
      <c r="A104" s="14"/>
      <c r="B104" s="61"/>
      <c r="C104" s="77" t="s">
        <v>375</v>
      </c>
      <c r="D104" s="15"/>
      <c r="E104" s="195"/>
      <c r="F104" s="15"/>
      <c r="G104" s="152"/>
    </row>
    <row r="105" spans="1:7" s="13" customFormat="1">
      <c r="A105" s="14"/>
      <c r="B105" s="61" t="s">
        <v>59</v>
      </c>
      <c r="C105" s="76" t="s">
        <v>58</v>
      </c>
      <c r="D105" s="18"/>
      <c r="E105" s="199"/>
      <c r="F105" s="16"/>
      <c r="G105" s="152"/>
    </row>
    <row r="106" spans="1:7" s="17" customFormat="1" ht="56.25">
      <c r="A106" s="1"/>
      <c r="B106" s="71"/>
      <c r="C106" s="77" t="s">
        <v>35</v>
      </c>
      <c r="D106" s="15"/>
      <c r="E106" s="195"/>
      <c r="F106" s="15"/>
      <c r="G106" s="152"/>
    </row>
    <row r="107" spans="1:7" s="17" customFormat="1">
      <c r="A107" s="14"/>
      <c r="B107" s="61"/>
      <c r="C107" s="76" t="s">
        <v>39</v>
      </c>
      <c r="D107" s="15"/>
      <c r="E107" s="195"/>
      <c r="F107" s="15"/>
      <c r="G107" s="152"/>
    </row>
    <row r="108" spans="1:7" s="17" customFormat="1">
      <c r="A108" s="6"/>
      <c r="B108" s="60"/>
      <c r="C108" s="78" t="s">
        <v>79</v>
      </c>
      <c r="D108" s="118" t="s">
        <v>129</v>
      </c>
      <c r="E108" s="22">
        <v>5225</v>
      </c>
      <c r="F108" s="9">
        <v>0</v>
      </c>
      <c r="G108" s="154">
        <f>E108*F108</f>
        <v>0</v>
      </c>
    </row>
    <row r="109" spans="1:7" s="17" customFormat="1" ht="7.5" customHeight="1">
      <c r="A109" s="61"/>
      <c r="B109" s="61"/>
      <c r="C109" s="109"/>
      <c r="D109" s="15"/>
      <c r="E109" s="193"/>
      <c r="F109" s="16"/>
      <c r="G109" s="160"/>
    </row>
    <row r="110" spans="1:7" s="17" customFormat="1">
      <c r="A110" s="73" t="s">
        <v>321</v>
      </c>
      <c r="B110" s="73" t="s">
        <v>111</v>
      </c>
      <c r="C110" s="109" t="s">
        <v>331</v>
      </c>
      <c r="D110" s="18"/>
      <c r="E110" s="200"/>
      <c r="F110" s="27"/>
      <c r="G110" s="152"/>
    </row>
    <row r="111" spans="1:7" s="17" customFormat="1" ht="45">
      <c r="A111" s="132"/>
      <c r="B111" s="132"/>
      <c r="C111" s="89" t="s">
        <v>219</v>
      </c>
      <c r="D111" s="15"/>
      <c r="E111" s="193"/>
      <c r="F111" s="25"/>
      <c r="G111" s="152"/>
    </row>
    <row r="112" spans="1:7" s="17" customFormat="1">
      <c r="A112" s="132"/>
      <c r="B112" s="132"/>
      <c r="C112" s="86" t="s">
        <v>39</v>
      </c>
      <c r="D112" s="15"/>
      <c r="E112" s="193"/>
      <c r="F112" s="25"/>
      <c r="G112" s="152"/>
    </row>
    <row r="113" spans="1:7" s="17" customFormat="1">
      <c r="A113" s="74"/>
      <c r="B113" s="74"/>
      <c r="C113" s="85" t="s">
        <v>200</v>
      </c>
      <c r="D113" s="20" t="s">
        <v>97</v>
      </c>
      <c r="E113" s="22">
        <v>2000</v>
      </c>
      <c r="F113" s="22">
        <v>0</v>
      </c>
      <c r="G113" s="154">
        <f>E113*F113</f>
        <v>0</v>
      </c>
    </row>
    <row r="114" spans="1:7" s="17" customFormat="1">
      <c r="A114" s="14"/>
      <c r="B114" s="61"/>
      <c r="C114" s="79"/>
      <c r="D114" s="15"/>
      <c r="E114" s="195"/>
      <c r="F114" s="16"/>
      <c r="G114" s="152"/>
    </row>
    <row r="115" spans="1:7" s="17" customFormat="1">
      <c r="A115" s="10"/>
      <c r="B115" s="10"/>
      <c r="C115" s="62" t="s">
        <v>19</v>
      </c>
      <c r="D115" s="11"/>
      <c r="E115" s="198"/>
      <c r="F115" s="12"/>
      <c r="G115" s="151">
        <f>SUM(G62:G113)</f>
        <v>0</v>
      </c>
    </row>
    <row r="116" spans="1:7" s="17" customFormat="1" ht="19.5" customHeight="1">
      <c r="A116" s="14"/>
      <c r="B116" s="61"/>
      <c r="C116" s="76"/>
      <c r="D116" s="15"/>
      <c r="E116" s="195"/>
      <c r="F116" s="16"/>
      <c r="G116" s="152"/>
    </row>
    <row r="117" spans="1:7" s="17" customFormat="1">
      <c r="A117" s="10" t="s">
        <v>54</v>
      </c>
      <c r="B117" s="10"/>
      <c r="C117" s="62" t="s">
        <v>87</v>
      </c>
      <c r="D117" s="11"/>
      <c r="E117" s="198"/>
      <c r="F117" s="12"/>
      <c r="G117" s="151"/>
    </row>
    <row r="118" spans="1:7" s="17" customFormat="1" ht="7.5" customHeight="1">
      <c r="A118" s="61"/>
      <c r="B118" s="61"/>
      <c r="C118" s="86"/>
      <c r="D118" s="15"/>
      <c r="E118" s="193"/>
      <c r="F118" s="16"/>
      <c r="G118" s="160"/>
    </row>
    <row r="119" spans="1:7" s="17" customFormat="1">
      <c r="A119" s="61" t="s">
        <v>322</v>
      </c>
      <c r="B119" s="61" t="s">
        <v>376</v>
      </c>
      <c r="C119" s="159" t="s">
        <v>377</v>
      </c>
      <c r="D119" s="15"/>
      <c r="E119" s="193"/>
      <c r="F119" s="16"/>
      <c r="G119" s="160"/>
    </row>
    <row r="120" spans="1:7" s="17" customFormat="1" ht="33.75">
      <c r="A120" s="61"/>
      <c r="B120" s="61"/>
      <c r="C120" s="310" t="s">
        <v>378</v>
      </c>
      <c r="D120" s="15"/>
      <c r="E120" s="193"/>
      <c r="F120" s="16"/>
      <c r="G120" s="160"/>
    </row>
    <row r="121" spans="1:7" s="17" customFormat="1" ht="33.75">
      <c r="A121" s="61"/>
      <c r="B121" s="61"/>
      <c r="C121" s="310" t="s">
        <v>379</v>
      </c>
      <c r="D121" s="311"/>
      <c r="E121" s="312"/>
      <c r="F121" s="312"/>
      <c r="G121" s="160"/>
    </row>
    <row r="122" spans="1:7" s="17" customFormat="1" ht="33.75">
      <c r="A122" s="61"/>
      <c r="B122" s="61"/>
      <c r="C122" s="310" t="s">
        <v>380</v>
      </c>
      <c r="D122" s="311"/>
      <c r="E122" s="312"/>
      <c r="F122" s="312"/>
      <c r="G122" s="160"/>
    </row>
    <row r="123" spans="1:7" s="17" customFormat="1">
      <c r="A123" s="61"/>
      <c r="B123" s="61"/>
      <c r="C123" s="313" t="s">
        <v>39</v>
      </c>
      <c r="D123" s="311"/>
      <c r="E123" s="312"/>
      <c r="F123" s="312"/>
      <c r="G123" s="160"/>
    </row>
    <row r="124" spans="1:7" s="17" customFormat="1">
      <c r="A124" s="60"/>
      <c r="B124" s="60"/>
      <c r="C124" s="314" t="s">
        <v>381</v>
      </c>
      <c r="D124" s="315" t="s">
        <v>195</v>
      </c>
      <c r="E124" s="316">
        <f>2*3*1.5*0.15</f>
        <v>1.3499999999999999</v>
      </c>
      <c r="F124" s="316">
        <v>0</v>
      </c>
      <c r="G124" s="154">
        <f>E124*F124</f>
        <v>0</v>
      </c>
    </row>
    <row r="125" spans="1:7" s="17" customFormat="1" ht="7.5" customHeight="1">
      <c r="A125" s="61"/>
      <c r="B125" s="61"/>
      <c r="C125" s="86"/>
      <c r="D125" s="15"/>
      <c r="E125" s="193"/>
      <c r="F125" s="16"/>
      <c r="G125" s="160"/>
    </row>
    <row r="126" spans="1:7" s="17" customFormat="1">
      <c r="A126" s="317" t="s">
        <v>323</v>
      </c>
      <c r="B126" s="317" t="s">
        <v>382</v>
      </c>
      <c r="C126" s="159" t="s">
        <v>383</v>
      </c>
      <c r="D126" s="265"/>
      <c r="E126" s="148"/>
      <c r="F126" s="182"/>
      <c r="G126" s="318"/>
    </row>
    <row r="127" spans="1:7" s="17" customFormat="1">
      <c r="A127" s="317"/>
      <c r="B127" s="317" t="s">
        <v>384</v>
      </c>
      <c r="C127" s="159" t="s">
        <v>385</v>
      </c>
      <c r="D127" s="265"/>
      <c r="E127" s="148"/>
      <c r="F127" s="182"/>
      <c r="G127" s="318"/>
    </row>
    <row r="128" spans="1:7" s="17" customFormat="1" ht="33.75">
      <c r="A128" s="317"/>
      <c r="B128" s="317"/>
      <c r="C128" s="63" t="s">
        <v>386</v>
      </c>
      <c r="D128" s="319"/>
      <c r="E128" s="320"/>
      <c r="F128" s="320"/>
      <c r="G128" s="318"/>
    </row>
    <row r="129" spans="1:7" s="17" customFormat="1" ht="56.25">
      <c r="A129" s="317"/>
      <c r="B129" s="317"/>
      <c r="C129" s="63" t="s">
        <v>387</v>
      </c>
      <c r="D129" s="319"/>
      <c r="E129" s="320"/>
      <c r="F129" s="320"/>
      <c r="G129" s="318"/>
    </row>
    <row r="130" spans="1:7" s="17" customFormat="1" ht="22.5">
      <c r="A130" s="317"/>
      <c r="B130" s="317"/>
      <c r="C130" s="63" t="s">
        <v>388</v>
      </c>
      <c r="D130" s="319"/>
      <c r="E130" s="320"/>
      <c r="F130" s="320"/>
      <c r="G130" s="318"/>
    </row>
    <row r="131" spans="1:7" s="17" customFormat="1">
      <c r="A131" s="317"/>
      <c r="B131" s="317"/>
      <c r="C131" s="86" t="s">
        <v>39</v>
      </c>
      <c r="D131" s="319"/>
      <c r="E131" s="320"/>
      <c r="F131" s="320"/>
      <c r="G131" s="318"/>
    </row>
    <row r="132" spans="1:7" s="17" customFormat="1">
      <c r="A132" s="321"/>
      <c r="B132" s="321"/>
      <c r="C132" s="314" t="s">
        <v>389</v>
      </c>
      <c r="D132" s="322" t="s">
        <v>195</v>
      </c>
      <c r="E132" s="323">
        <f>2.6*0.8*0.3+E149*0.8*0.2</f>
        <v>5.1040000000000001</v>
      </c>
      <c r="F132" s="323">
        <v>0</v>
      </c>
      <c r="G132" s="324">
        <f>E132*F132</f>
        <v>0</v>
      </c>
    </row>
    <row r="133" spans="1:7" s="17" customFormat="1" ht="7.5" customHeight="1">
      <c r="A133" s="325"/>
      <c r="B133" s="325"/>
      <c r="C133" s="326"/>
      <c r="D133" s="327"/>
      <c r="E133" s="328"/>
      <c r="F133" s="329"/>
      <c r="G133" s="330"/>
    </row>
    <row r="134" spans="1:7" s="17" customFormat="1">
      <c r="A134" s="317" t="s">
        <v>324</v>
      </c>
      <c r="B134" s="331" t="s">
        <v>390</v>
      </c>
      <c r="C134" s="332" t="s">
        <v>391</v>
      </c>
      <c r="D134" s="319"/>
      <c r="E134" s="320"/>
      <c r="F134" s="320"/>
      <c r="G134" s="318"/>
    </row>
    <row r="135" spans="1:7" s="17" customFormat="1">
      <c r="A135" s="317"/>
      <c r="B135" s="333"/>
      <c r="C135" s="310" t="s">
        <v>392</v>
      </c>
      <c r="D135" s="319"/>
      <c r="E135" s="320"/>
      <c r="F135" s="320"/>
      <c r="G135" s="318"/>
    </row>
    <row r="136" spans="1:7" s="17" customFormat="1" ht="22.5">
      <c r="A136" s="317"/>
      <c r="B136" s="331"/>
      <c r="C136" s="310" t="s">
        <v>393</v>
      </c>
      <c r="D136" s="319"/>
      <c r="E136" s="320"/>
      <c r="F136" s="320"/>
      <c r="G136" s="318"/>
    </row>
    <row r="137" spans="1:7" s="17" customFormat="1" ht="56.25">
      <c r="A137" s="317"/>
      <c r="B137" s="331"/>
      <c r="C137" s="310" t="s">
        <v>394</v>
      </c>
      <c r="D137" s="319"/>
      <c r="E137" s="320"/>
      <c r="F137" s="320"/>
      <c r="G137" s="318"/>
    </row>
    <row r="138" spans="1:7" s="17" customFormat="1" ht="33.75">
      <c r="A138" s="317"/>
      <c r="B138" s="331"/>
      <c r="C138" s="310" t="s">
        <v>395</v>
      </c>
      <c r="D138" s="319"/>
      <c r="E138" s="320"/>
      <c r="F138" s="320"/>
      <c r="G138" s="318"/>
    </row>
    <row r="139" spans="1:7" s="17" customFormat="1">
      <c r="A139" s="317"/>
      <c r="B139" s="331"/>
      <c r="C139" s="310" t="s">
        <v>39</v>
      </c>
      <c r="D139" s="319"/>
      <c r="E139" s="320"/>
      <c r="F139" s="320"/>
      <c r="G139" s="318"/>
    </row>
    <row r="140" spans="1:7" s="17" customFormat="1">
      <c r="A140" s="321"/>
      <c r="B140" s="334"/>
      <c r="C140" s="335" t="s">
        <v>381</v>
      </c>
      <c r="D140" s="322" t="s">
        <v>195</v>
      </c>
      <c r="E140" s="323">
        <f>2.6*1.8*0.3</f>
        <v>1.4040000000000001</v>
      </c>
      <c r="F140" s="323">
        <v>0</v>
      </c>
      <c r="G140" s="324">
        <f>E140*F140</f>
        <v>0</v>
      </c>
    </row>
    <row r="141" spans="1:7" s="17" customFormat="1" ht="7.5" customHeight="1">
      <c r="A141" s="61"/>
      <c r="B141" s="61"/>
      <c r="C141" s="86"/>
      <c r="D141" s="15"/>
      <c r="E141" s="193"/>
      <c r="F141" s="16"/>
      <c r="G141" s="160"/>
    </row>
    <row r="142" spans="1:7" s="17" customFormat="1" ht="12.75">
      <c r="A142" s="331" t="s">
        <v>327</v>
      </c>
      <c r="B142" s="230" t="s">
        <v>390</v>
      </c>
      <c r="C142" s="313" t="s">
        <v>396</v>
      </c>
      <c r="D142" s="336"/>
      <c r="E142" s="337"/>
      <c r="F142" s="337"/>
      <c r="G142" s="338"/>
    </row>
    <row r="143" spans="1:7" s="17" customFormat="1" ht="12.75">
      <c r="A143" s="331"/>
      <c r="B143" s="339"/>
      <c r="C143" s="310" t="s">
        <v>397</v>
      </c>
      <c r="D143" s="336"/>
      <c r="E143" s="337"/>
      <c r="F143" s="337"/>
      <c r="G143" s="338"/>
    </row>
    <row r="144" spans="1:7" s="17" customFormat="1" ht="22.5">
      <c r="A144" s="331"/>
      <c r="B144" s="340"/>
      <c r="C144" s="310" t="s">
        <v>398</v>
      </c>
      <c r="D144" s="336"/>
      <c r="E144" s="337"/>
      <c r="F144" s="337"/>
      <c r="G144" s="338"/>
    </row>
    <row r="145" spans="1:7" s="17" customFormat="1" ht="33.75">
      <c r="A145" s="331"/>
      <c r="B145" s="340"/>
      <c r="C145" s="310" t="s">
        <v>399</v>
      </c>
      <c r="D145" s="336"/>
      <c r="E145" s="337"/>
      <c r="F145" s="337"/>
      <c r="G145" s="338"/>
    </row>
    <row r="146" spans="1:7" s="17" customFormat="1" ht="22.5">
      <c r="A146" s="331"/>
      <c r="B146" s="340"/>
      <c r="C146" s="310" t="s">
        <v>400</v>
      </c>
      <c r="D146" s="336"/>
      <c r="E146" s="337"/>
      <c r="F146" s="337"/>
      <c r="G146" s="338"/>
    </row>
    <row r="147" spans="1:7" s="17" customFormat="1" ht="12.75">
      <c r="A147" s="331"/>
      <c r="B147" s="340"/>
      <c r="C147" s="313" t="s">
        <v>39</v>
      </c>
      <c r="D147" s="336"/>
      <c r="E147" s="337"/>
      <c r="F147" s="337"/>
      <c r="G147" s="338"/>
    </row>
    <row r="148" spans="1:7" s="17" customFormat="1" ht="12.75">
      <c r="A148" s="331"/>
      <c r="B148" s="340"/>
      <c r="C148" s="313" t="s">
        <v>401</v>
      </c>
      <c r="D148" s="336"/>
      <c r="E148" s="337"/>
      <c r="F148" s="337"/>
      <c r="G148" s="338"/>
    </row>
    <row r="149" spans="1:7" s="17" customFormat="1" ht="12.75">
      <c r="A149" s="334"/>
      <c r="B149" s="341"/>
      <c r="C149" s="85" t="s">
        <v>402</v>
      </c>
      <c r="D149" s="322" t="s">
        <v>45</v>
      </c>
      <c r="E149" s="323">
        <v>28</v>
      </c>
      <c r="F149" s="323">
        <v>0</v>
      </c>
      <c r="G149" s="324">
        <f>E149*F149</f>
        <v>0</v>
      </c>
    </row>
    <row r="150" spans="1:7" s="17" customFormat="1" ht="7.5" customHeight="1">
      <c r="A150" s="61"/>
      <c r="B150" s="61"/>
      <c r="C150" s="86"/>
      <c r="D150" s="15"/>
      <c r="E150" s="193"/>
      <c r="F150" s="16"/>
      <c r="G150" s="160"/>
    </row>
    <row r="151" spans="1:7" s="17" customFormat="1">
      <c r="A151" s="61" t="s">
        <v>328</v>
      </c>
      <c r="B151" s="61" t="s">
        <v>231</v>
      </c>
      <c r="C151" s="159" t="s">
        <v>403</v>
      </c>
      <c r="D151" s="18"/>
      <c r="E151" s="19"/>
      <c r="F151" s="16"/>
      <c r="G151" s="160"/>
    </row>
    <row r="152" spans="1:7" s="17" customFormat="1">
      <c r="A152" s="71"/>
      <c r="B152" s="71"/>
      <c r="C152" s="86" t="s">
        <v>39</v>
      </c>
      <c r="D152" s="15"/>
      <c r="E152" s="16"/>
      <c r="F152" s="15"/>
      <c r="G152" s="161"/>
    </row>
    <row r="153" spans="1:7" s="17" customFormat="1" ht="90">
      <c r="A153" s="61"/>
      <c r="B153" s="61"/>
      <c r="C153" s="63" t="s">
        <v>404</v>
      </c>
      <c r="D153" s="15"/>
      <c r="E153" s="16"/>
      <c r="F153" s="27"/>
      <c r="G153" s="160"/>
    </row>
    <row r="154" spans="1:7" s="17" customFormat="1">
      <c r="A154" s="61"/>
      <c r="B154" s="61"/>
      <c r="C154" s="63" t="s">
        <v>233</v>
      </c>
      <c r="D154" s="15"/>
      <c r="E154" s="16"/>
      <c r="F154" s="27"/>
      <c r="G154" s="160"/>
    </row>
    <row r="155" spans="1:7" s="17" customFormat="1">
      <c r="A155" s="61" t="s">
        <v>405</v>
      </c>
      <c r="B155" s="61"/>
      <c r="C155" s="86" t="s">
        <v>234</v>
      </c>
      <c r="D155" s="242" t="s">
        <v>45</v>
      </c>
      <c r="E155" s="243">
        <f>E173*3</f>
        <v>18</v>
      </c>
      <c r="F155" s="244">
        <v>0</v>
      </c>
      <c r="G155" s="152">
        <f>E155*F155</f>
        <v>0</v>
      </c>
    </row>
    <row r="156" spans="1:7" s="17" customFormat="1">
      <c r="A156" s="60" t="s">
        <v>406</v>
      </c>
      <c r="B156" s="60"/>
      <c r="C156" s="85" t="s">
        <v>407</v>
      </c>
      <c r="D156" s="7" t="s">
        <v>45</v>
      </c>
      <c r="E156" s="236">
        <v>150</v>
      </c>
      <c r="F156" s="236">
        <v>0</v>
      </c>
      <c r="G156" s="154">
        <f>E156*F156</f>
        <v>0</v>
      </c>
    </row>
    <row r="157" spans="1:7" s="17" customFormat="1" ht="7.5" customHeight="1">
      <c r="A157" s="61"/>
      <c r="B157" s="61"/>
      <c r="C157" s="86"/>
      <c r="D157" s="15"/>
      <c r="E157" s="193"/>
      <c r="F157" s="16"/>
      <c r="G157" s="160"/>
    </row>
    <row r="158" spans="1:7" s="17" customFormat="1">
      <c r="A158" s="342" t="s">
        <v>266</v>
      </c>
      <c r="B158" s="342"/>
      <c r="C158" s="76" t="s">
        <v>236</v>
      </c>
      <c r="D158" s="265"/>
      <c r="E158" s="148"/>
      <c r="F158" s="148"/>
      <c r="G158" s="343"/>
    </row>
    <row r="159" spans="1:7" s="17" customFormat="1">
      <c r="A159" s="342"/>
      <c r="B159" s="342"/>
      <c r="C159" s="262" t="s">
        <v>39</v>
      </c>
      <c r="D159" s="261"/>
      <c r="E159" s="263"/>
      <c r="F159" s="261"/>
      <c r="G159" s="260"/>
    </row>
    <row r="160" spans="1:7" s="17" customFormat="1" ht="33.75">
      <c r="A160" s="342"/>
      <c r="B160" s="342"/>
      <c r="C160" s="255" t="s">
        <v>237</v>
      </c>
      <c r="D160" s="261"/>
      <c r="E160" s="263"/>
      <c r="F160" s="263"/>
      <c r="G160" s="259"/>
    </row>
    <row r="161" spans="1:7" s="17" customFormat="1">
      <c r="A161" s="344"/>
      <c r="B161" s="344"/>
      <c r="C161" s="258" t="s">
        <v>238</v>
      </c>
      <c r="D161" s="257" t="s">
        <v>45</v>
      </c>
      <c r="E161" s="256">
        <f>E156+E155</f>
        <v>168</v>
      </c>
      <c r="F161" s="298">
        <v>0</v>
      </c>
      <c r="G161" s="324">
        <f>E161*F161</f>
        <v>0</v>
      </c>
    </row>
    <row r="162" spans="1:7" s="17" customFormat="1" ht="7.5" customHeight="1">
      <c r="A162" s="61"/>
      <c r="B162" s="61"/>
      <c r="C162" s="86"/>
      <c r="D162" s="15"/>
      <c r="E162" s="193"/>
      <c r="F162" s="16"/>
      <c r="G162" s="160"/>
    </row>
    <row r="163" spans="1:7" s="17" customFormat="1">
      <c r="A163" s="61" t="s">
        <v>267</v>
      </c>
      <c r="B163" s="61" t="s">
        <v>239</v>
      </c>
      <c r="C163" s="159" t="s">
        <v>240</v>
      </c>
      <c r="D163" s="15"/>
      <c r="E163" s="193"/>
      <c r="F163" s="16"/>
      <c r="G163" s="160"/>
    </row>
    <row r="164" spans="1:7" s="17" customFormat="1">
      <c r="A164" s="132"/>
      <c r="B164" s="61" t="s">
        <v>241</v>
      </c>
      <c r="C164" s="229" t="s">
        <v>242</v>
      </c>
      <c r="D164" s="15"/>
      <c r="E164" s="193"/>
      <c r="F164" s="16"/>
      <c r="G164" s="160"/>
    </row>
    <row r="165" spans="1:7" s="17" customFormat="1" ht="150" customHeight="1">
      <c r="A165" s="132"/>
      <c r="B165" s="71"/>
      <c r="C165" s="264" t="s">
        <v>451</v>
      </c>
      <c r="D165" s="15"/>
      <c r="E165" s="193"/>
      <c r="F165" s="16"/>
      <c r="G165" s="160"/>
    </row>
    <row r="166" spans="1:7" s="17" customFormat="1">
      <c r="A166" s="132"/>
      <c r="B166" s="71"/>
      <c r="C166" s="63" t="s">
        <v>39</v>
      </c>
      <c r="D166" s="15"/>
      <c r="E166" s="193"/>
      <c r="F166" s="16"/>
      <c r="G166" s="160"/>
    </row>
    <row r="167" spans="1:7" s="17" customFormat="1" ht="33.75">
      <c r="A167" s="74"/>
      <c r="B167" s="60"/>
      <c r="C167" s="83" t="s">
        <v>243</v>
      </c>
      <c r="D167" s="20" t="s">
        <v>408</v>
      </c>
      <c r="E167" s="233">
        <v>3</v>
      </c>
      <c r="F167" s="9">
        <v>0</v>
      </c>
      <c r="G167" s="154">
        <f>E167*F167</f>
        <v>0</v>
      </c>
    </row>
    <row r="168" spans="1:7" s="17" customFormat="1" ht="10.5" customHeight="1">
      <c r="A168" s="61"/>
      <c r="B168" s="61"/>
      <c r="C168" s="86"/>
      <c r="D168" s="15"/>
      <c r="E168" s="193"/>
      <c r="F168" s="16"/>
      <c r="G168" s="160"/>
    </row>
    <row r="169" spans="1:7" s="17" customFormat="1">
      <c r="A169" s="14" t="s">
        <v>311</v>
      </c>
      <c r="B169" s="14" t="s">
        <v>121</v>
      </c>
      <c r="C169" s="63" t="s">
        <v>122</v>
      </c>
      <c r="D169" s="187"/>
      <c r="E169" s="206"/>
      <c r="F169" s="188"/>
      <c r="G169" s="189"/>
    </row>
    <row r="170" spans="1:7" s="17" customFormat="1">
      <c r="A170" s="14"/>
      <c r="B170" s="14" t="s">
        <v>123</v>
      </c>
      <c r="C170" s="63" t="s">
        <v>124</v>
      </c>
      <c r="D170" s="187"/>
      <c r="E170" s="206"/>
      <c r="F170" s="188"/>
      <c r="G170" s="189"/>
    </row>
    <row r="171" spans="1:7" s="17" customFormat="1" ht="90">
      <c r="A171" s="132"/>
      <c r="B171" s="1"/>
      <c r="C171" s="63" t="s">
        <v>409</v>
      </c>
      <c r="D171" s="187"/>
      <c r="E171" s="207"/>
      <c r="F171" s="190"/>
      <c r="G171" s="189"/>
    </row>
    <row r="172" spans="1:7" s="17" customFormat="1">
      <c r="A172" s="14"/>
      <c r="B172" s="14"/>
      <c r="C172" s="63" t="s">
        <v>39</v>
      </c>
      <c r="D172" s="187"/>
      <c r="E172" s="206"/>
      <c r="F172" s="188"/>
      <c r="G172" s="189"/>
    </row>
    <row r="173" spans="1:7" s="17" customFormat="1">
      <c r="A173" s="6"/>
      <c r="B173" s="6"/>
      <c r="C173" s="82" t="s">
        <v>125</v>
      </c>
      <c r="D173" s="191" t="s">
        <v>44</v>
      </c>
      <c r="E173" s="211">
        <v>6</v>
      </c>
      <c r="F173" s="84">
        <v>0</v>
      </c>
      <c r="G173" s="154">
        <f>E173*F173</f>
        <v>0</v>
      </c>
    </row>
    <row r="174" spans="1:7" s="17" customFormat="1" ht="7.5" customHeight="1">
      <c r="A174" s="61"/>
      <c r="B174" s="61"/>
      <c r="C174" s="86"/>
      <c r="D174" s="15"/>
      <c r="E174" s="193"/>
      <c r="F174" s="16"/>
      <c r="G174" s="160"/>
    </row>
    <row r="175" spans="1:7" s="17" customFormat="1">
      <c r="A175" s="317" t="s">
        <v>270</v>
      </c>
      <c r="B175" s="317" t="s">
        <v>244</v>
      </c>
      <c r="C175" s="159" t="s">
        <v>410</v>
      </c>
      <c r="D175" s="345"/>
      <c r="E175" s="346"/>
      <c r="F175" s="346"/>
      <c r="G175" s="347"/>
    </row>
    <row r="176" spans="1:7" s="17" customFormat="1" ht="33.75">
      <c r="A176" s="348"/>
      <c r="B176" s="348"/>
      <c r="C176" s="235" t="s">
        <v>411</v>
      </c>
      <c r="D176" s="327"/>
      <c r="E176" s="349"/>
      <c r="F176" s="327"/>
      <c r="G176" s="350"/>
    </row>
    <row r="177" spans="1:7" s="17" customFormat="1">
      <c r="A177" s="230"/>
      <c r="B177" s="230"/>
      <c r="C177" s="284" t="s">
        <v>39</v>
      </c>
      <c r="D177" s="265"/>
      <c r="E177" s="221"/>
      <c r="F177" s="265"/>
      <c r="G177" s="351"/>
    </row>
    <row r="178" spans="1:7" s="17" customFormat="1">
      <c r="A178" s="230" t="s">
        <v>412</v>
      </c>
      <c r="B178" s="230"/>
      <c r="C178" s="289" t="s">
        <v>247</v>
      </c>
      <c r="D178" s="242" t="s">
        <v>226</v>
      </c>
      <c r="E178" s="148">
        <f>0.5*E156</f>
        <v>75</v>
      </c>
      <c r="F178" s="182">
        <v>0</v>
      </c>
      <c r="G178" s="285">
        <f>E178*F178</f>
        <v>0</v>
      </c>
    </row>
    <row r="179" spans="1:7" s="17" customFormat="1">
      <c r="A179" s="253" t="s">
        <v>413</v>
      </c>
      <c r="B179" s="253"/>
      <c r="C179" s="282" t="s">
        <v>248</v>
      </c>
      <c r="D179" s="352" t="s">
        <v>195</v>
      </c>
      <c r="E179" s="236">
        <f>E155*0.6*1</f>
        <v>10.799999999999999</v>
      </c>
      <c r="F179" s="150">
        <v>0</v>
      </c>
      <c r="G179" s="324">
        <f>E179*F179</f>
        <v>0</v>
      </c>
    </row>
    <row r="180" spans="1:7" s="17" customFormat="1" ht="7.5" customHeight="1">
      <c r="A180" s="61"/>
      <c r="B180" s="61"/>
      <c r="C180" s="86"/>
      <c r="D180" s="15"/>
      <c r="E180" s="193"/>
      <c r="F180" s="16"/>
      <c r="G180" s="160"/>
    </row>
    <row r="181" spans="1:7" s="17" customFormat="1" ht="11.25" customHeight="1">
      <c r="A181" s="61" t="s">
        <v>310</v>
      </c>
      <c r="B181" s="61" t="s">
        <v>102</v>
      </c>
      <c r="C181" s="159" t="s">
        <v>103</v>
      </c>
      <c r="D181" s="18"/>
      <c r="E181" s="202"/>
      <c r="F181" s="16"/>
      <c r="G181" s="160"/>
    </row>
    <row r="182" spans="1:7" s="17" customFormat="1">
      <c r="A182" s="61"/>
      <c r="B182" s="61" t="s">
        <v>104</v>
      </c>
      <c r="C182" s="159" t="s">
        <v>105</v>
      </c>
      <c r="D182" s="18"/>
      <c r="E182" s="202"/>
      <c r="F182" s="16"/>
      <c r="G182" s="160"/>
    </row>
    <row r="183" spans="1:7" s="17" customFormat="1" ht="56.25">
      <c r="A183" s="71"/>
      <c r="B183" s="71"/>
      <c r="C183" s="63" t="s">
        <v>414</v>
      </c>
      <c r="D183" s="15"/>
      <c r="E183" s="27"/>
      <c r="F183" s="15"/>
      <c r="G183" s="161"/>
    </row>
    <row r="184" spans="1:7" s="17" customFormat="1">
      <c r="A184" s="71"/>
      <c r="B184" s="71"/>
      <c r="C184" s="86" t="s">
        <v>39</v>
      </c>
      <c r="D184" s="15"/>
      <c r="E184" s="27"/>
      <c r="F184" s="15"/>
      <c r="G184" s="161"/>
    </row>
    <row r="185" spans="1:7" s="17" customFormat="1" ht="23.45" customHeight="1">
      <c r="A185" s="61"/>
      <c r="B185" s="61"/>
      <c r="C185" s="63" t="s">
        <v>106</v>
      </c>
      <c r="D185" s="15"/>
      <c r="E185" s="27"/>
      <c r="F185" s="16"/>
      <c r="G185" s="162"/>
    </row>
    <row r="186" spans="1:7" s="17" customFormat="1" ht="12" customHeight="1">
      <c r="A186" s="61" t="s">
        <v>271</v>
      </c>
      <c r="B186" s="61"/>
      <c r="C186" s="86" t="s">
        <v>220</v>
      </c>
      <c r="D186" s="15" t="s">
        <v>45</v>
      </c>
      <c r="E186" s="91">
        <v>1810</v>
      </c>
      <c r="F186" s="16">
        <v>0</v>
      </c>
      <c r="G186" s="152">
        <f>E186*F186</f>
        <v>0</v>
      </c>
    </row>
    <row r="187" spans="1:7" s="17" customFormat="1" ht="12" customHeight="1">
      <c r="A187" s="61" t="s">
        <v>272</v>
      </c>
      <c r="B187" s="61"/>
      <c r="C187" s="86" t="s">
        <v>415</v>
      </c>
      <c r="D187" s="15" t="s">
        <v>45</v>
      </c>
      <c r="E187" s="91">
        <v>100</v>
      </c>
      <c r="F187" s="16">
        <v>0</v>
      </c>
      <c r="G187" s="152">
        <f>E187*F187</f>
        <v>0</v>
      </c>
    </row>
    <row r="188" spans="1:7" s="17" customFormat="1" ht="12" customHeight="1">
      <c r="A188" s="61" t="s">
        <v>416</v>
      </c>
      <c r="B188" s="61"/>
      <c r="C188" s="86" t="s">
        <v>221</v>
      </c>
      <c r="D188" s="15" t="s">
        <v>45</v>
      </c>
      <c r="E188" s="91">
        <v>430</v>
      </c>
      <c r="F188" s="16">
        <v>0</v>
      </c>
      <c r="G188" s="152">
        <f>E188*F188</f>
        <v>0</v>
      </c>
    </row>
    <row r="189" spans="1:7" s="17" customFormat="1" ht="12" customHeight="1">
      <c r="A189" s="60" t="s">
        <v>417</v>
      </c>
      <c r="B189" s="60"/>
      <c r="C189" s="85" t="s">
        <v>418</v>
      </c>
      <c r="D189" s="20" t="s">
        <v>45</v>
      </c>
      <c r="E189" s="84">
        <v>35</v>
      </c>
      <c r="F189" s="9">
        <v>0</v>
      </c>
      <c r="G189" s="154">
        <f>E189*F189</f>
        <v>0</v>
      </c>
    </row>
    <row r="190" spans="1:7" s="17" customFormat="1" ht="12" customHeight="1">
      <c r="A190" s="61"/>
      <c r="B190" s="61"/>
      <c r="C190" s="86"/>
      <c r="D190" s="15"/>
      <c r="E190" s="201"/>
      <c r="F190" s="16"/>
      <c r="G190" s="152"/>
    </row>
    <row r="191" spans="1:7" s="17" customFormat="1">
      <c r="A191" s="14" t="s">
        <v>309</v>
      </c>
      <c r="B191" s="14" t="s">
        <v>115</v>
      </c>
      <c r="C191" s="63" t="s">
        <v>116</v>
      </c>
      <c r="D191" s="15"/>
      <c r="E191" s="91"/>
      <c r="F191" s="91"/>
      <c r="G191" s="160"/>
    </row>
    <row r="192" spans="1:7" s="17" customFormat="1">
      <c r="A192" s="14"/>
      <c r="B192" s="14" t="s">
        <v>117</v>
      </c>
      <c r="C192" s="307" t="s">
        <v>337</v>
      </c>
      <c r="D192" s="15"/>
      <c r="E192" s="91"/>
      <c r="F192" s="91"/>
      <c r="G192" s="160"/>
    </row>
    <row r="193" spans="1:7" s="17" customFormat="1">
      <c r="A193" s="14"/>
      <c r="B193" s="14"/>
      <c r="C193" s="63" t="s">
        <v>39</v>
      </c>
      <c r="D193" s="15"/>
      <c r="E193" s="91"/>
      <c r="F193" s="91"/>
      <c r="G193" s="160"/>
    </row>
    <row r="194" spans="1:7" s="17" customFormat="1" ht="33.75">
      <c r="A194" s="6"/>
      <c r="B194" s="6"/>
      <c r="C194" s="83" t="s">
        <v>452</v>
      </c>
      <c r="D194" s="20" t="s">
        <v>118</v>
      </c>
      <c r="E194" s="84">
        <v>1830</v>
      </c>
      <c r="F194" s="84">
        <v>0</v>
      </c>
      <c r="G194" s="154">
        <f>E194*F194</f>
        <v>0</v>
      </c>
    </row>
    <row r="195" spans="1:7" s="17" customFormat="1" ht="12" customHeight="1">
      <c r="A195" s="14"/>
      <c r="B195" s="14"/>
      <c r="C195" s="63"/>
      <c r="D195" s="15"/>
      <c r="E195" s="91"/>
      <c r="F195" s="91"/>
      <c r="G195" s="152"/>
    </row>
    <row r="196" spans="1:7" s="17" customFormat="1">
      <c r="A196" s="218" t="s">
        <v>308</v>
      </c>
      <c r="B196" s="218" t="s">
        <v>358</v>
      </c>
      <c r="C196" s="277" t="s">
        <v>249</v>
      </c>
      <c r="D196" s="271"/>
      <c r="E196" s="272"/>
      <c r="F196" s="273"/>
      <c r="G196" s="274"/>
    </row>
    <row r="197" spans="1:7" s="17" customFormat="1" ht="33.75">
      <c r="A197" s="278"/>
      <c r="B197" s="218"/>
      <c r="C197" s="267" t="s">
        <v>419</v>
      </c>
      <c r="D197" s="275"/>
      <c r="E197" s="273"/>
      <c r="F197" s="273"/>
      <c r="G197" s="274"/>
    </row>
    <row r="198" spans="1:7" s="17" customFormat="1">
      <c r="A198" s="218"/>
      <c r="B198" s="218"/>
      <c r="C198" s="63" t="s">
        <v>180</v>
      </c>
      <c r="D198" s="275"/>
      <c r="E198" s="273"/>
      <c r="F198" s="273"/>
      <c r="G198" s="276"/>
    </row>
    <row r="199" spans="1:7" s="17" customFormat="1">
      <c r="A199" s="218" t="s">
        <v>420</v>
      </c>
      <c r="B199" s="218"/>
      <c r="C199" s="225" t="s">
        <v>336</v>
      </c>
      <c r="D199" s="265" t="s">
        <v>129</v>
      </c>
      <c r="E199" s="273">
        <v>680</v>
      </c>
      <c r="F199" s="279">
        <v>0</v>
      </c>
      <c r="G199" s="285">
        <f>E199*F199</f>
        <v>0</v>
      </c>
    </row>
    <row r="200" spans="1:7" s="17" customFormat="1">
      <c r="A200" s="223" t="s">
        <v>421</v>
      </c>
      <c r="B200" s="223"/>
      <c r="C200" s="280" t="s">
        <v>356</v>
      </c>
      <c r="D200" s="352" t="s">
        <v>195</v>
      </c>
      <c r="E200" s="270">
        <f>0.3*E199</f>
        <v>204</v>
      </c>
      <c r="F200" s="268">
        <v>0</v>
      </c>
      <c r="G200" s="324">
        <f>E200*F200</f>
        <v>0</v>
      </c>
    </row>
    <row r="201" spans="1:7" s="17" customFormat="1">
      <c r="A201" s="353"/>
      <c r="B201" s="353"/>
      <c r="C201" s="354"/>
      <c r="D201" s="327"/>
      <c r="E201" s="355"/>
      <c r="F201" s="355"/>
      <c r="G201" s="350"/>
    </row>
    <row r="202" spans="1:7" s="17" customFormat="1">
      <c r="A202" s="218" t="s">
        <v>422</v>
      </c>
      <c r="B202" s="218" t="s">
        <v>357</v>
      </c>
      <c r="C202" s="277" t="s">
        <v>250</v>
      </c>
      <c r="D202" s="271"/>
      <c r="E202" s="272"/>
      <c r="F202" s="273"/>
      <c r="G202" s="274"/>
    </row>
    <row r="203" spans="1:7" s="17" customFormat="1" ht="22.5">
      <c r="A203" s="278"/>
      <c r="B203" s="218"/>
      <c r="C203" s="267" t="s">
        <v>423</v>
      </c>
      <c r="D203" s="275"/>
      <c r="E203" s="273"/>
      <c r="F203" s="273"/>
      <c r="G203" s="274"/>
    </row>
    <row r="204" spans="1:7" s="17" customFormat="1">
      <c r="A204" s="218"/>
      <c r="B204" s="218"/>
      <c r="C204" s="63" t="s">
        <v>180</v>
      </c>
      <c r="D204" s="275"/>
      <c r="E204" s="273"/>
      <c r="F204" s="273"/>
      <c r="G204" s="276"/>
    </row>
    <row r="205" spans="1:7" s="17" customFormat="1">
      <c r="A205" s="223"/>
      <c r="B205" s="223"/>
      <c r="C205" s="280" t="s">
        <v>356</v>
      </c>
      <c r="D205" s="352" t="s">
        <v>195</v>
      </c>
      <c r="E205" s="270">
        <v>50</v>
      </c>
      <c r="F205" s="268">
        <v>0</v>
      </c>
      <c r="G205" s="324">
        <f>E205*F205</f>
        <v>0</v>
      </c>
    </row>
    <row r="206" spans="1:7" s="17" customFormat="1">
      <c r="A206" s="356"/>
      <c r="B206" s="356"/>
      <c r="C206" s="357"/>
      <c r="D206" s="327"/>
      <c r="E206" s="358"/>
      <c r="F206" s="359"/>
      <c r="G206" s="350"/>
    </row>
    <row r="207" spans="1:7" s="17" customFormat="1">
      <c r="A207" s="218" t="s">
        <v>424</v>
      </c>
      <c r="B207" s="218" t="s">
        <v>425</v>
      </c>
      <c r="C207" s="277" t="s">
        <v>426</v>
      </c>
      <c r="D207" s="271"/>
      <c r="E207" s="272"/>
      <c r="F207" s="273"/>
      <c r="G207" s="274"/>
    </row>
    <row r="208" spans="1:7" s="17" customFormat="1" ht="22.5">
      <c r="A208" s="278"/>
      <c r="B208" s="218"/>
      <c r="C208" s="267" t="s">
        <v>427</v>
      </c>
      <c r="D208" s="275"/>
      <c r="E208" s="273"/>
      <c r="F208" s="273"/>
      <c r="G208" s="274"/>
    </row>
    <row r="209" spans="1:7" s="17" customFormat="1">
      <c r="A209" s="218"/>
      <c r="B209" s="218"/>
      <c r="C209" s="269" t="s">
        <v>180</v>
      </c>
      <c r="D209" s="275"/>
      <c r="E209" s="273"/>
      <c r="F209" s="273"/>
      <c r="G209" s="276"/>
    </row>
    <row r="210" spans="1:7" s="17" customFormat="1">
      <c r="A210" s="218" t="s">
        <v>428</v>
      </c>
      <c r="B210" s="218"/>
      <c r="C210" s="225" t="s">
        <v>336</v>
      </c>
      <c r="D210" s="265" t="s">
        <v>129</v>
      </c>
      <c r="E210" s="273">
        <v>35</v>
      </c>
      <c r="F210" s="279">
        <v>0</v>
      </c>
      <c r="G210" s="285">
        <f>E210*F210</f>
        <v>0</v>
      </c>
    </row>
    <row r="211" spans="1:7" s="17" customFormat="1">
      <c r="A211" s="223" t="s">
        <v>429</v>
      </c>
      <c r="B211" s="223"/>
      <c r="C211" s="280" t="s">
        <v>356</v>
      </c>
      <c r="D211" s="352" t="s">
        <v>195</v>
      </c>
      <c r="E211" s="270">
        <f>E210*0.3</f>
        <v>10.5</v>
      </c>
      <c r="F211" s="268">
        <v>0</v>
      </c>
      <c r="G211" s="324">
        <f>E211*F211</f>
        <v>0</v>
      </c>
    </row>
    <row r="212" spans="1:7" s="17" customFormat="1">
      <c r="A212" s="356"/>
      <c r="B212" s="356"/>
      <c r="C212" s="357"/>
      <c r="D212" s="327"/>
      <c r="E212" s="358"/>
      <c r="F212" s="359"/>
      <c r="G212" s="350"/>
    </row>
    <row r="213" spans="1:7" s="17" customFormat="1">
      <c r="A213" s="218" t="s">
        <v>430</v>
      </c>
      <c r="B213" s="218" t="s">
        <v>359</v>
      </c>
      <c r="C213" s="269" t="s">
        <v>456</v>
      </c>
      <c r="D213" s="265"/>
      <c r="E213" s="273"/>
      <c r="F213" s="279"/>
      <c r="G213" s="285"/>
    </row>
    <row r="214" spans="1:7" s="17" customFormat="1" ht="33.75">
      <c r="A214" s="223"/>
      <c r="B214" s="223"/>
      <c r="C214" s="83" t="s">
        <v>457</v>
      </c>
      <c r="D214" s="352" t="s">
        <v>45</v>
      </c>
      <c r="E214" s="185">
        <v>355</v>
      </c>
      <c r="F214" s="185">
        <v>0</v>
      </c>
      <c r="G214" s="324">
        <f>E214*F214</f>
        <v>0</v>
      </c>
    </row>
    <row r="215" spans="1:7" s="17" customFormat="1">
      <c r="A215" s="356"/>
      <c r="B215" s="356"/>
      <c r="C215" s="357"/>
      <c r="D215" s="327"/>
      <c r="E215" s="358"/>
      <c r="F215" s="359"/>
      <c r="G215" s="350"/>
    </row>
    <row r="216" spans="1:7" s="17" customFormat="1">
      <c r="A216" s="10"/>
      <c r="B216" s="10"/>
      <c r="C216" s="62" t="s">
        <v>88</v>
      </c>
      <c r="D216" s="11"/>
      <c r="E216" s="198"/>
      <c r="F216" s="12">
        <v>0</v>
      </c>
      <c r="G216" s="151">
        <f>SUM(G119:G215)</f>
        <v>0</v>
      </c>
    </row>
    <row r="217" spans="1:7" s="17" customFormat="1">
      <c r="A217" s="14"/>
      <c r="B217" s="61"/>
      <c r="C217" s="76"/>
      <c r="D217" s="15"/>
      <c r="E217" s="195"/>
      <c r="F217" s="16"/>
      <c r="G217" s="152"/>
    </row>
    <row r="218" spans="1:7" s="17" customFormat="1">
      <c r="A218" s="10" t="s">
        <v>55</v>
      </c>
      <c r="B218" s="10"/>
      <c r="C218" s="62" t="s">
        <v>38</v>
      </c>
      <c r="D218" s="11"/>
      <c r="E218" s="198"/>
      <c r="F218" s="12"/>
      <c r="G218" s="151"/>
    </row>
    <row r="219" spans="1:7" s="17" customFormat="1" ht="11.25" customHeight="1">
      <c r="A219" s="360"/>
      <c r="B219" s="360"/>
      <c r="C219" s="361"/>
      <c r="D219" s="26"/>
      <c r="E219" s="362"/>
      <c r="F219" s="363"/>
      <c r="G219" s="364"/>
    </row>
    <row r="220" spans="1:7" s="17" customFormat="1">
      <c r="A220" s="116" t="s">
        <v>107</v>
      </c>
      <c r="B220" s="14" t="s">
        <v>50</v>
      </c>
      <c r="C220" s="92" t="s">
        <v>37</v>
      </c>
      <c r="D220" s="116"/>
      <c r="E220" s="194"/>
      <c r="F220" s="144"/>
      <c r="G220" s="153"/>
    </row>
    <row r="221" spans="1:7" s="17" customFormat="1" ht="56.25">
      <c r="A221" s="1"/>
      <c r="B221" s="1"/>
      <c r="C221" s="77" t="s">
        <v>352</v>
      </c>
      <c r="D221" s="15"/>
      <c r="E221" s="195"/>
      <c r="F221" s="15"/>
      <c r="G221" s="152"/>
    </row>
    <row r="222" spans="1:7" s="17" customFormat="1">
      <c r="A222" s="14"/>
      <c r="B222" s="14"/>
      <c r="C222" s="77" t="s">
        <v>39</v>
      </c>
      <c r="D222" s="15"/>
      <c r="E222" s="195"/>
      <c r="F222" s="15"/>
      <c r="G222" s="152"/>
    </row>
    <row r="223" spans="1:7" s="17" customFormat="1">
      <c r="A223" s="14"/>
      <c r="B223" s="14"/>
      <c r="C223" s="77" t="s">
        <v>51</v>
      </c>
      <c r="D223" s="15"/>
      <c r="E223" s="195"/>
      <c r="F223" s="16"/>
      <c r="G223" s="152"/>
    </row>
    <row r="224" spans="1:7" s="17" customFormat="1" ht="22.5">
      <c r="A224" s="61" t="s">
        <v>306</v>
      </c>
      <c r="B224" s="14"/>
      <c r="C224" s="158" t="s">
        <v>262</v>
      </c>
      <c r="D224" s="15" t="s">
        <v>195</v>
      </c>
      <c r="E224" s="27">
        <v>1300</v>
      </c>
      <c r="F224" s="16">
        <v>0</v>
      </c>
      <c r="G224" s="152">
        <f>E224*F224</f>
        <v>0</v>
      </c>
    </row>
    <row r="225" spans="1:7" s="17" customFormat="1" ht="25.5" customHeight="1">
      <c r="A225" s="60" t="s">
        <v>307</v>
      </c>
      <c r="B225" s="6"/>
      <c r="C225" s="290" t="s">
        <v>431</v>
      </c>
      <c r="D225" s="20" t="s">
        <v>195</v>
      </c>
      <c r="E225" s="22">
        <v>200</v>
      </c>
      <c r="F225" s="9">
        <v>0</v>
      </c>
      <c r="G225" s="154">
        <f>E225*F225</f>
        <v>0</v>
      </c>
    </row>
    <row r="226" spans="1:7" s="17" customFormat="1" ht="10.5" customHeight="1">
      <c r="A226" s="73"/>
      <c r="B226" s="73"/>
      <c r="C226" s="63"/>
      <c r="D226" s="15"/>
      <c r="E226" s="27"/>
      <c r="F226" s="27"/>
      <c r="G226" s="152"/>
    </row>
    <row r="227" spans="1:7" s="17" customFormat="1" ht="22.5">
      <c r="A227" s="291" t="s">
        <v>89</v>
      </c>
      <c r="B227" s="14" t="s">
        <v>0</v>
      </c>
      <c r="C227" s="92" t="s">
        <v>1</v>
      </c>
      <c r="D227" s="116"/>
      <c r="E227" s="144"/>
      <c r="F227" s="144"/>
      <c r="G227" s="153"/>
    </row>
    <row r="228" spans="1:7" s="17" customFormat="1" ht="36.75" customHeight="1">
      <c r="A228" s="1"/>
      <c r="B228" s="1"/>
      <c r="C228" s="77" t="s">
        <v>263</v>
      </c>
      <c r="D228" s="15"/>
      <c r="E228" s="16"/>
      <c r="F228" s="15"/>
      <c r="G228" s="152"/>
    </row>
    <row r="229" spans="1:7" s="17" customFormat="1">
      <c r="A229" s="14"/>
      <c r="B229" s="14"/>
      <c r="C229" s="77" t="s">
        <v>39</v>
      </c>
      <c r="D229" s="15"/>
      <c r="E229" s="16"/>
      <c r="F229" s="15"/>
      <c r="G229" s="152"/>
    </row>
    <row r="230" spans="1:7" s="17" customFormat="1">
      <c r="A230" s="14"/>
      <c r="B230" s="14"/>
      <c r="C230" s="77" t="s">
        <v>2</v>
      </c>
      <c r="D230" s="15"/>
      <c r="E230" s="16"/>
      <c r="F230" s="16"/>
      <c r="G230" s="152"/>
    </row>
    <row r="231" spans="1:7" s="17" customFormat="1" ht="22.5">
      <c r="A231" s="61" t="s">
        <v>273</v>
      </c>
      <c r="B231" s="14"/>
      <c r="C231" s="77" t="s">
        <v>353</v>
      </c>
      <c r="D231" s="15" t="s">
        <v>195</v>
      </c>
      <c r="E231" s="27">
        <v>345</v>
      </c>
      <c r="F231" s="16">
        <v>0</v>
      </c>
      <c r="G231" s="152">
        <f>E231*F231</f>
        <v>0</v>
      </c>
    </row>
    <row r="232" spans="1:7" s="17" customFormat="1" ht="22.5">
      <c r="A232" s="60" t="s">
        <v>274</v>
      </c>
      <c r="B232" s="6"/>
      <c r="C232" s="82" t="s">
        <v>354</v>
      </c>
      <c r="D232" s="20" t="s">
        <v>195</v>
      </c>
      <c r="E232" s="22">
        <v>80</v>
      </c>
      <c r="F232" s="9">
        <v>0</v>
      </c>
      <c r="G232" s="154">
        <f>E232*F232</f>
        <v>0</v>
      </c>
    </row>
    <row r="233" spans="1:7" s="24" customFormat="1" ht="8.25" customHeight="1">
      <c r="A233" s="14"/>
      <c r="B233" s="14"/>
      <c r="C233" s="158"/>
      <c r="D233" s="15"/>
      <c r="E233" s="27"/>
      <c r="F233" s="27"/>
      <c r="G233" s="152"/>
    </row>
    <row r="234" spans="1:7" s="24" customFormat="1">
      <c r="A234" s="14" t="s">
        <v>108</v>
      </c>
      <c r="B234" s="61" t="s">
        <v>85</v>
      </c>
      <c r="C234" s="159" t="s">
        <v>86</v>
      </c>
      <c r="D234" s="18"/>
      <c r="E234" s="19"/>
      <c r="F234" s="16"/>
      <c r="G234" s="160"/>
    </row>
    <row r="235" spans="1:7" s="24" customFormat="1" ht="135">
      <c r="A235" s="71"/>
      <c r="B235" s="71"/>
      <c r="C235" s="63" t="s">
        <v>303</v>
      </c>
      <c r="D235" s="15"/>
      <c r="E235" s="16"/>
      <c r="F235" s="15"/>
      <c r="G235" s="161"/>
    </row>
    <row r="236" spans="1:7" s="24" customFormat="1">
      <c r="A236" s="71"/>
      <c r="B236" s="71"/>
      <c r="C236" s="63" t="s">
        <v>60</v>
      </c>
      <c r="D236" s="15"/>
      <c r="E236" s="16"/>
      <c r="F236" s="15"/>
      <c r="G236" s="161"/>
    </row>
    <row r="237" spans="1:7" s="24" customFormat="1" ht="22.5">
      <c r="A237" s="61" t="s">
        <v>164</v>
      </c>
      <c r="B237" s="61"/>
      <c r="C237" s="63" t="s">
        <v>334</v>
      </c>
      <c r="D237" s="15" t="s">
        <v>432</v>
      </c>
      <c r="E237" s="16">
        <v>2860</v>
      </c>
      <c r="F237" s="16">
        <v>0</v>
      </c>
      <c r="G237" s="152">
        <f>E237*F237</f>
        <v>0</v>
      </c>
    </row>
    <row r="238" spans="1:7" s="24" customFormat="1" ht="22.5">
      <c r="A238" s="60" t="s">
        <v>165</v>
      </c>
      <c r="B238" s="60"/>
      <c r="C238" s="83" t="s">
        <v>335</v>
      </c>
      <c r="D238" s="20" t="s">
        <v>432</v>
      </c>
      <c r="E238" s="9">
        <v>1100</v>
      </c>
      <c r="F238" s="9">
        <v>0</v>
      </c>
      <c r="G238" s="154">
        <f>E238*F238</f>
        <v>0</v>
      </c>
    </row>
    <row r="239" spans="1:7" s="24" customFormat="1">
      <c r="A239" s="61"/>
      <c r="B239" s="61"/>
      <c r="C239" s="63"/>
      <c r="D239" s="15"/>
      <c r="E239" s="16"/>
      <c r="F239" s="16"/>
      <c r="G239" s="152"/>
    </row>
    <row r="240" spans="1:7" s="17" customFormat="1">
      <c r="A240" s="10"/>
      <c r="B240" s="10"/>
      <c r="C240" s="62" t="s">
        <v>90</v>
      </c>
      <c r="D240" s="11"/>
      <c r="E240" s="12"/>
      <c r="F240" s="12"/>
      <c r="G240" s="151">
        <f>SUM(G220:G238)</f>
        <v>0</v>
      </c>
    </row>
    <row r="241" spans="1:7" s="17" customFormat="1">
      <c r="A241" s="87"/>
      <c r="B241" s="87"/>
      <c r="C241" s="228"/>
      <c r="D241" s="26"/>
      <c r="E241" s="88"/>
      <c r="F241" s="88"/>
      <c r="G241" s="156"/>
    </row>
    <row r="242" spans="1:7" s="17" customFormat="1">
      <c r="A242" s="87"/>
      <c r="B242" s="87"/>
      <c r="C242" s="228"/>
      <c r="D242" s="26"/>
      <c r="E242" s="88"/>
      <c r="F242" s="88"/>
      <c r="G242" s="156"/>
    </row>
    <row r="243" spans="1:7" s="17" customFormat="1">
      <c r="A243" s="10" t="s">
        <v>275</v>
      </c>
      <c r="B243" s="10"/>
      <c r="C243" s="62" t="s">
        <v>40</v>
      </c>
      <c r="D243" s="11"/>
      <c r="E243" s="12"/>
      <c r="F243" s="12"/>
      <c r="G243" s="151"/>
    </row>
    <row r="244" spans="1:7" s="17" customFormat="1">
      <c r="A244" s="14"/>
      <c r="B244" s="61"/>
      <c r="C244" s="76"/>
      <c r="D244" s="15"/>
      <c r="E244" s="16"/>
      <c r="F244" s="16"/>
      <c r="G244" s="152"/>
    </row>
    <row r="245" spans="1:7" s="17" customFormat="1">
      <c r="A245" s="61" t="s">
        <v>276</v>
      </c>
      <c r="B245" s="61" t="s">
        <v>81</v>
      </c>
      <c r="C245" s="163" t="s">
        <v>82</v>
      </c>
      <c r="D245" s="18"/>
      <c r="E245" s="19"/>
      <c r="F245" s="16"/>
      <c r="G245" s="152"/>
    </row>
    <row r="246" spans="1:7" s="17" customFormat="1" ht="78.75">
      <c r="A246" s="61"/>
      <c r="B246" s="61"/>
      <c r="C246" s="77" t="s">
        <v>355</v>
      </c>
      <c r="D246" s="18"/>
      <c r="E246" s="19"/>
      <c r="F246" s="16"/>
      <c r="G246" s="152"/>
    </row>
    <row r="247" spans="1:7" s="17" customFormat="1" ht="45">
      <c r="A247" s="61"/>
      <c r="B247" s="61"/>
      <c r="C247" s="77" t="s">
        <v>91</v>
      </c>
      <c r="D247" s="18"/>
      <c r="E247" s="19"/>
      <c r="F247" s="16"/>
      <c r="G247" s="152"/>
    </row>
    <row r="248" spans="1:7" s="17" customFormat="1" ht="22.5">
      <c r="A248" s="61"/>
      <c r="B248" s="61"/>
      <c r="C248" s="77" t="s">
        <v>92</v>
      </c>
      <c r="D248" s="18"/>
      <c r="E248" s="19"/>
      <c r="F248" s="16"/>
      <c r="G248" s="152"/>
    </row>
    <row r="249" spans="1:7" s="17" customFormat="1" ht="33.75">
      <c r="A249" s="61"/>
      <c r="B249" s="61"/>
      <c r="C249" s="77" t="s">
        <v>277</v>
      </c>
      <c r="D249" s="18"/>
      <c r="E249" s="19"/>
      <c r="F249" s="16"/>
      <c r="G249" s="152"/>
    </row>
    <row r="250" spans="1:7" s="17" customFormat="1" ht="33.75">
      <c r="A250" s="61"/>
      <c r="B250" s="61"/>
      <c r="C250" s="77" t="s">
        <v>433</v>
      </c>
      <c r="D250" s="18"/>
      <c r="E250" s="19"/>
      <c r="F250" s="16"/>
      <c r="G250" s="152"/>
    </row>
    <row r="251" spans="1:7" s="17" customFormat="1" ht="22.5">
      <c r="A251" s="61"/>
      <c r="B251" s="61"/>
      <c r="C251" s="77" t="s">
        <v>80</v>
      </c>
      <c r="D251" s="18"/>
      <c r="E251" s="19"/>
      <c r="F251" s="16"/>
      <c r="G251" s="152"/>
    </row>
    <row r="252" spans="1:7" s="17" customFormat="1">
      <c r="A252" s="61"/>
      <c r="B252" s="61"/>
      <c r="C252" s="77"/>
      <c r="D252" s="18"/>
      <c r="E252" s="19"/>
      <c r="F252" s="16"/>
      <c r="G252" s="152"/>
    </row>
    <row r="253" spans="1:7" s="17" customFormat="1" ht="33.75">
      <c r="A253" s="60" t="s">
        <v>289</v>
      </c>
      <c r="B253" s="60"/>
      <c r="C253" s="175" t="s">
        <v>434</v>
      </c>
      <c r="D253" s="20" t="s">
        <v>44</v>
      </c>
      <c r="E253" s="233">
        <v>3</v>
      </c>
      <c r="F253" s="9">
        <v>0</v>
      </c>
      <c r="G253" s="154">
        <f>E253*F253</f>
        <v>0</v>
      </c>
    </row>
    <row r="254" spans="1:7" s="17" customFormat="1" ht="33.75">
      <c r="A254" s="60" t="s">
        <v>278</v>
      </c>
      <c r="B254" s="60"/>
      <c r="C254" s="175" t="s">
        <v>435</v>
      </c>
      <c r="D254" s="20" t="s">
        <v>44</v>
      </c>
      <c r="E254" s="233">
        <v>1</v>
      </c>
      <c r="F254" s="9">
        <v>0</v>
      </c>
      <c r="G254" s="154">
        <f>E254*F254</f>
        <v>0</v>
      </c>
    </row>
    <row r="255" spans="1:7" s="17" customFormat="1" ht="33.75">
      <c r="A255" s="60" t="s">
        <v>279</v>
      </c>
      <c r="B255" s="281"/>
      <c r="C255" s="294" t="s">
        <v>436</v>
      </c>
      <c r="D255" s="292" t="s">
        <v>44</v>
      </c>
      <c r="E255" s="295">
        <v>1</v>
      </c>
      <c r="F255" s="293">
        <v>0</v>
      </c>
      <c r="G255" s="283">
        <f>E255*F255</f>
        <v>0</v>
      </c>
    </row>
    <row r="256" spans="1:7" s="17" customFormat="1" ht="9" customHeight="1">
      <c r="A256" s="167"/>
      <c r="B256" s="41"/>
      <c r="C256" s="135"/>
      <c r="D256" s="133"/>
      <c r="E256" s="201"/>
      <c r="F256" s="148"/>
      <c r="G256" s="157"/>
    </row>
    <row r="257" spans="1:7" s="17" customFormat="1">
      <c r="A257" s="72" t="s">
        <v>9</v>
      </c>
      <c r="B257" s="72" t="s">
        <v>93</v>
      </c>
      <c r="C257" s="229" t="s">
        <v>94</v>
      </c>
      <c r="D257" s="59"/>
      <c r="E257" s="202"/>
      <c r="F257" s="16"/>
      <c r="G257" s="164"/>
    </row>
    <row r="258" spans="1:7" s="17" customFormat="1" ht="33.75">
      <c r="A258" s="72"/>
      <c r="B258" s="72"/>
      <c r="C258" s="77" t="s">
        <v>437</v>
      </c>
      <c r="D258" s="25"/>
      <c r="E258" s="27"/>
      <c r="F258" s="16"/>
      <c r="G258" s="164"/>
    </row>
    <row r="259" spans="1:7" s="17" customFormat="1">
      <c r="A259" s="61" t="s">
        <v>11</v>
      </c>
      <c r="B259" s="61" t="s">
        <v>3</v>
      </c>
      <c r="C259" s="163" t="s">
        <v>4</v>
      </c>
      <c r="D259" s="18"/>
      <c r="E259" s="19"/>
      <c r="F259" s="16"/>
      <c r="G259" s="160"/>
    </row>
    <row r="260" spans="1:7" s="17" customFormat="1">
      <c r="A260" s="61"/>
      <c r="B260" s="61"/>
      <c r="C260" s="165" t="s">
        <v>39</v>
      </c>
      <c r="D260" s="15"/>
      <c r="E260" s="16"/>
      <c r="F260" s="16"/>
      <c r="G260" s="160"/>
    </row>
    <row r="261" spans="1:7" s="17" customFormat="1">
      <c r="A261" s="60"/>
      <c r="B261" s="60"/>
      <c r="C261" s="365" t="s">
        <v>168</v>
      </c>
      <c r="D261" s="20" t="s">
        <v>45</v>
      </c>
      <c r="E261" s="9">
        <v>40</v>
      </c>
      <c r="F261" s="9">
        <v>0</v>
      </c>
      <c r="G261" s="154">
        <f>E261*F261</f>
        <v>0</v>
      </c>
    </row>
    <row r="262" spans="1:7" s="17" customFormat="1" ht="8.25" customHeight="1">
      <c r="A262" s="72"/>
      <c r="B262" s="72"/>
      <c r="C262" s="77"/>
      <c r="D262" s="25"/>
      <c r="E262" s="148"/>
      <c r="F262" s="16"/>
      <c r="G262" s="164"/>
    </row>
    <row r="263" spans="1:7" s="17" customFormat="1">
      <c r="A263" s="61" t="s">
        <v>12</v>
      </c>
      <c r="B263" s="61" t="s">
        <v>95</v>
      </c>
      <c r="C263" s="163" t="s">
        <v>96</v>
      </c>
      <c r="D263" s="18"/>
      <c r="E263" s="210"/>
      <c r="F263" s="16"/>
      <c r="G263" s="160"/>
    </row>
    <row r="264" spans="1:7" s="17" customFormat="1">
      <c r="A264" s="61"/>
      <c r="B264" s="61"/>
      <c r="C264" s="165" t="s">
        <v>39</v>
      </c>
      <c r="D264" s="15"/>
      <c r="E264" s="182"/>
      <c r="F264" s="16"/>
      <c r="G264" s="160"/>
    </row>
    <row r="265" spans="1:7" s="17" customFormat="1" ht="22.5">
      <c r="A265" s="14" t="s">
        <v>5</v>
      </c>
      <c r="B265" s="14"/>
      <c r="C265" s="176" t="s">
        <v>438</v>
      </c>
      <c r="D265" s="15" t="s">
        <v>432</v>
      </c>
      <c r="E265" s="182">
        <v>33</v>
      </c>
      <c r="F265" s="16">
        <v>0</v>
      </c>
      <c r="G265" s="152">
        <f>E265*F265</f>
        <v>0</v>
      </c>
    </row>
    <row r="266" spans="1:7" s="17" customFormat="1" ht="18" customHeight="1">
      <c r="A266" s="14" t="s">
        <v>10</v>
      </c>
      <c r="B266" s="14"/>
      <c r="C266" s="176" t="s">
        <v>110</v>
      </c>
      <c r="D266" s="15" t="s">
        <v>432</v>
      </c>
      <c r="E266" s="182">
        <v>26</v>
      </c>
      <c r="F266" s="16">
        <v>0</v>
      </c>
      <c r="G266" s="152">
        <f>E266*F266</f>
        <v>0</v>
      </c>
    </row>
    <row r="267" spans="1:7" s="17" customFormat="1">
      <c r="A267" s="14" t="s">
        <v>134</v>
      </c>
      <c r="B267" s="14"/>
      <c r="C267" s="176" t="s">
        <v>171</v>
      </c>
      <c r="D267" s="15" t="s">
        <v>45</v>
      </c>
      <c r="E267" s="182">
        <v>8</v>
      </c>
      <c r="F267" s="16">
        <v>0</v>
      </c>
      <c r="G267" s="152">
        <f>E267*F267</f>
        <v>0</v>
      </c>
    </row>
    <row r="268" spans="1:7" s="17" customFormat="1">
      <c r="A268" s="6" t="s">
        <v>297</v>
      </c>
      <c r="B268" s="6"/>
      <c r="C268" s="299" t="s">
        <v>298</v>
      </c>
      <c r="D268" s="20" t="s">
        <v>432</v>
      </c>
      <c r="E268" s="150">
        <f>33*1.2</f>
        <v>39.6</v>
      </c>
      <c r="F268" s="9">
        <v>0</v>
      </c>
      <c r="G268" s="154">
        <f>E268*F268</f>
        <v>0</v>
      </c>
    </row>
    <row r="269" spans="1:7" s="17" customFormat="1" ht="10.5" customHeight="1">
      <c r="A269" s="167"/>
      <c r="B269" s="41"/>
      <c r="C269" s="135"/>
      <c r="D269" s="133"/>
      <c r="E269" s="134"/>
      <c r="F269" s="148"/>
      <c r="G269" s="157"/>
    </row>
    <row r="270" spans="1:7" s="17" customFormat="1">
      <c r="A270" s="72" t="s">
        <v>6</v>
      </c>
      <c r="B270" s="61" t="s">
        <v>14</v>
      </c>
      <c r="C270" s="163" t="s">
        <v>13</v>
      </c>
      <c r="D270" s="166"/>
      <c r="E270" s="203"/>
      <c r="F270" s="166"/>
      <c r="G270" s="166"/>
    </row>
    <row r="271" spans="1:7" s="17" customFormat="1" ht="23.25" customHeight="1">
      <c r="A271" s="61"/>
      <c r="B271" s="14"/>
      <c r="C271" s="166" t="s">
        <v>7</v>
      </c>
      <c r="D271" s="15"/>
      <c r="E271" s="182"/>
      <c r="F271" s="16"/>
      <c r="G271" s="164"/>
    </row>
    <row r="272" spans="1:7" s="17" customFormat="1" ht="12" customHeight="1">
      <c r="A272" s="61"/>
      <c r="B272" s="61"/>
      <c r="C272" s="165" t="s">
        <v>39</v>
      </c>
      <c r="D272" s="15"/>
      <c r="E272" s="182"/>
      <c r="F272" s="16"/>
      <c r="G272" s="160"/>
    </row>
    <row r="273" spans="1:7" s="17" customFormat="1" ht="13.5" customHeight="1">
      <c r="A273" s="61" t="s">
        <v>8</v>
      </c>
      <c r="B273" s="14"/>
      <c r="C273" s="176" t="s">
        <v>439</v>
      </c>
      <c r="D273" s="15" t="s">
        <v>44</v>
      </c>
      <c r="E273" s="182">
        <v>10</v>
      </c>
      <c r="F273" s="16">
        <v>0</v>
      </c>
      <c r="G273" s="152">
        <f>E273*F273</f>
        <v>0</v>
      </c>
    </row>
    <row r="274" spans="1:7" s="17" customFormat="1" ht="13.5" customHeight="1">
      <c r="A274" s="6" t="s">
        <v>169</v>
      </c>
      <c r="B274" s="6"/>
      <c r="C274" s="177" t="s">
        <v>440</v>
      </c>
      <c r="D274" s="20" t="s">
        <v>44</v>
      </c>
      <c r="E274" s="150">
        <v>10</v>
      </c>
      <c r="F274" s="9">
        <v>0</v>
      </c>
      <c r="G274" s="154">
        <f>E274*F274</f>
        <v>0</v>
      </c>
    </row>
    <row r="275" spans="1:7" s="17" customFormat="1" ht="10.5" customHeight="1">
      <c r="A275" s="167"/>
      <c r="B275" s="41"/>
      <c r="C275" s="135"/>
      <c r="D275" s="133"/>
      <c r="E275" s="134"/>
      <c r="F275" s="148"/>
      <c r="G275" s="157"/>
    </row>
    <row r="276" spans="1:7" s="17" customFormat="1">
      <c r="A276" s="116" t="s">
        <v>127</v>
      </c>
      <c r="B276" s="14" t="s">
        <v>69</v>
      </c>
      <c r="C276" s="92" t="s">
        <v>70</v>
      </c>
      <c r="D276" s="116"/>
      <c r="E276" s="183"/>
      <c r="F276" s="144"/>
      <c r="G276" s="153"/>
    </row>
    <row r="277" spans="1:7" s="17" customFormat="1" ht="56.25">
      <c r="A277" s="1"/>
      <c r="B277" s="71"/>
      <c r="C277" s="63" t="s">
        <v>453</v>
      </c>
      <c r="D277" s="15"/>
      <c r="E277" s="184"/>
      <c r="F277" s="149"/>
      <c r="G277" s="152"/>
    </row>
    <row r="278" spans="1:7" s="17" customFormat="1" ht="56.25">
      <c r="A278" s="1"/>
      <c r="B278" s="71"/>
      <c r="C278" s="63" t="s">
        <v>454</v>
      </c>
      <c r="D278" s="15"/>
      <c r="E278" s="184"/>
      <c r="F278" s="149"/>
      <c r="G278" s="152"/>
    </row>
    <row r="279" spans="1:7" s="13" customFormat="1">
      <c r="A279" s="14"/>
      <c r="B279" s="61"/>
      <c r="C279" s="63" t="s">
        <v>455</v>
      </c>
      <c r="D279" s="15"/>
      <c r="E279" s="184"/>
      <c r="F279" s="149"/>
      <c r="G279" s="152"/>
    </row>
    <row r="280" spans="1:7" s="13" customFormat="1">
      <c r="A280" s="14"/>
      <c r="B280" s="61"/>
      <c r="C280" s="63" t="s">
        <v>173</v>
      </c>
      <c r="D280" s="15"/>
      <c r="E280" s="184"/>
      <c r="F280" s="149"/>
      <c r="G280" s="152"/>
    </row>
    <row r="281" spans="1:7" s="13" customFormat="1">
      <c r="A281" s="14"/>
      <c r="B281" s="61"/>
      <c r="C281" s="63" t="s">
        <v>201</v>
      </c>
      <c r="D281" s="15"/>
      <c r="E281" s="184"/>
      <c r="F281" s="149"/>
      <c r="G281" s="152"/>
    </row>
    <row r="282" spans="1:7" s="13" customFormat="1">
      <c r="A282" s="14"/>
      <c r="B282" s="61"/>
      <c r="C282" s="63" t="s">
        <v>202</v>
      </c>
      <c r="D282" s="15"/>
      <c r="E282" s="184"/>
      <c r="F282" s="149"/>
      <c r="G282" s="152"/>
    </row>
    <row r="283" spans="1:7" s="13" customFormat="1">
      <c r="A283" s="14"/>
      <c r="B283" s="61"/>
      <c r="C283" s="63" t="s">
        <v>203</v>
      </c>
      <c r="D283" s="15"/>
      <c r="E283" s="184"/>
      <c r="F283" s="149"/>
      <c r="G283" s="152"/>
    </row>
    <row r="284" spans="1:7" s="13" customFormat="1">
      <c r="A284" s="14"/>
      <c r="B284" s="61"/>
      <c r="C284" s="63" t="s">
        <v>174</v>
      </c>
      <c r="D284" s="15"/>
      <c r="E284" s="184"/>
      <c r="F284" s="149"/>
      <c r="G284" s="152"/>
    </row>
    <row r="285" spans="1:7" s="13" customFormat="1">
      <c r="A285" s="14"/>
      <c r="B285" s="61"/>
      <c r="C285" s="63" t="s">
        <v>204</v>
      </c>
      <c r="D285" s="15"/>
      <c r="E285" s="184"/>
      <c r="F285" s="149"/>
      <c r="G285" s="152"/>
    </row>
    <row r="286" spans="1:7" s="13" customFormat="1">
      <c r="A286" s="14"/>
      <c r="B286" s="61"/>
      <c r="C286" s="63" t="s">
        <v>205</v>
      </c>
      <c r="D286" s="15"/>
      <c r="E286" s="184"/>
      <c r="F286" s="149"/>
      <c r="G286" s="152"/>
    </row>
    <row r="287" spans="1:7" s="13" customFormat="1">
      <c r="A287" s="14"/>
      <c r="B287" s="61"/>
      <c r="C287" s="63" t="s">
        <v>175</v>
      </c>
      <c r="D287" s="15"/>
      <c r="E287" s="184"/>
      <c r="F287" s="149"/>
      <c r="G287" s="152"/>
    </row>
    <row r="288" spans="1:7" s="13" customFormat="1">
      <c r="A288" s="14"/>
      <c r="B288" s="61"/>
      <c r="C288" s="63" t="s">
        <v>206</v>
      </c>
      <c r="D288" s="15"/>
      <c r="E288" s="184"/>
      <c r="F288" s="149"/>
      <c r="G288" s="152"/>
    </row>
    <row r="289" spans="1:7" s="13" customFormat="1">
      <c r="A289" s="14"/>
      <c r="B289" s="61"/>
      <c r="C289" s="63" t="s">
        <v>176</v>
      </c>
      <c r="D289" s="15"/>
      <c r="E289" s="184"/>
      <c r="F289" s="149"/>
      <c r="G289" s="152"/>
    </row>
    <row r="290" spans="1:7" s="13" customFormat="1">
      <c r="A290" s="14"/>
      <c r="B290" s="61"/>
      <c r="C290" s="63" t="s">
        <v>207</v>
      </c>
      <c r="D290" s="15"/>
      <c r="E290" s="184"/>
      <c r="F290" s="149"/>
      <c r="G290" s="152"/>
    </row>
    <row r="291" spans="1:7" s="13" customFormat="1">
      <c r="A291" s="14"/>
      <c r="B291" s="61"/>
      <c r="C291" s="63" t="s">
        <v>172</v>
      </c>
      <c r="D291" s="15"/>
      <c r="E291" s="184"/>
      <c r="F291" s="149"/>
      <c r="G291" s="152"/>
    </row>
    <row r="292" spans="1:7" s="13" customFormat="1">
      <c r="A292" s="14"/>
      <c r="B292" s="61"/>
      <c r="C292" s="63" t="s">
        <v>208</v>
      </c>
      <c r="D292" s="15"/>
      <c r="E292" s="184"/>
      <c r="F292" s="149"/>
      <c r="G292" s="152"/>
    </row>
    <row r="293" spans="1:7" s="13" customFormat="1">
      <c r="A293" s="14"/>
      <c r="B293" s="61"/>
      <c r="C293" s="63" t="s">
        <v>209</v>
      </c>
      <c r="D293" s="15"/>
      <c r="E293" s="184"/>
      <c r="F293" s="149"/>
      <c r="G293" s="152"/>
    </row>
    <row r="294" spans="1:7" s="13" customFormat="1">
      <c r="A294" s="14"/>
      <c r="B294" s="61"/>
      <c r="C294" s="63" t="s">
        <v>177</v>
      </c>
      <c r="D294" s="15"/>
      <c r="E294" s="184"/>
      <c r="F294" s="149"/>
      <c r="G294" s="152"/>
    </row>
    <row r="295" spans="1:7" s="13" customFormat="1">
      <c r="A295" s="14"/>
      <c r="B295" s="61"/>
      <c r="C295" s="63" t="s">
        <v>178</v>
      </c>
      <c r="D295" s="15"/>
      <c r="E295" s="184"/>
      <c r="F295" s="149"/>
      <c r="G295" s="152"/>
    </row>
    <row r="296" spans="1:7" s="13" customFormat="1">
      <c r="A296" s="14"/>
      <c r="B296" s="61"/>
      <c r="C296" s="63" t="s">
        <v>179</v>
      </c>
      <c r="D296" s="15"/>
      <c r="E296" s="184"/>
      <c r="F296" s="149"/>
      <c r="G296" s="152"/>
    </row>
    <row r="297" spans="1:7" s="13" customFormat="1">
      <c r="A297" s="14"/>
      <c r="B297" s="61"/>
      <c r="C297" s="63" t="s">
        <v>210</v>
      </c>
      <c r="D297" s="15"/>
      <c r="E297" s="184"/>
      <c r="F297" s="149"/>
      <c r="G297" s="152"/>
    </row>
    <row r="298" spans="1:7" s="13" customFormat="1">
      <c r="A298" s="14"/>
      <c r="B298" s="61"/>
      <c r="C298" s="63" t="s">
        <v>211</v>
      </c>
      <c r="D298" s="15"/>
      <c r="E298" s="184"/>
      <c r="F298" s="149"/>
      <c r="G298" s="152"/>
    </row>
    <row r="299" spans="1:7" s="13" customFormat="1">
      <c r="A299" s="14"/>
      <c r="B299" s="61"/>
      <c r="C299" s="63" t="s">
        <v>212</v>
      </c>
      <c r="D299" s="15"/>
      <c r="E299" s="184"/>
      <c r="F299" s="149"/>
      <c r="G299" s="152"/>
    </row>
    <row r="300" spans="1:7" s="17" customFormat="1">
      <c r="A300" s="6"/>
      <c r="B300" s="60"/>
      <c r="C300" s="83" t="s">
        <v>39</v>
      </c>
      <c r="D300" s="20" t="s">
        <v>213</v>
      </c>
      <c r="E300" s="185">
        <v>1</v>
      </c>
      <c r="F300" s="150">
        <v>0</v>
      </c>
      <c r="G300" s="154">
        <f>E300*F300</f>
        <v>0</v>
      </c>
    </row>
    <row r="301" spans="1:7" s="17" customFormat="1">
      <c r="A301" s="14"/>
      <c r="B301" s="61"/>
      <c r="C301" s="63"/>
      <c r="D301" s="15"/>
      <c r="E301" s="184"/>
      <c r="F301" s="149">
        <v>0</v>
      </c>
      <c r="G301" s="152"/>
    </row>
    <row r="302" spans="1:7" s="13" customFormat="1">
      <c r="A302" s="10"/>
      <c r="B302" s="10"/>
      <c r="C302" s="62" t="s">
        <v>18</v>
      </c>
      <c r="D302" s="11"/>
      <c r="E302" s="186"/>
      <c r="F302" s="12">
        <v>0</v>
      </c>
      <c r="G302" s="151">
        <f>SUM(G253:G300)</f>
        <v>0</v>
      </c>
    </row>
    <row r="303" spans="1:7" s="17" customFormat="1">
      <c r="A303" s="14"/>
      <c r="B303" s="14"/>
      <c r="C303" s="76"/>
      <c r="D303" s="18"/>
      <c r="E303" s="19"/>
      <c r="F303" s="16"/>
      <c r="G303" s="112"/>
    </row>
    <row r="304" spans="1:7" s="17" customFormat="1">
      <c r="A304" s="14"/>
      <c r="B304" s="14"/>
      <c r="C304" s="76"/>
      <c r="D304" s="18"/>
      <c r="E304" s="19"/>
      <c r="F304" s="16"/>
      <c r="G304" s="113"/>
    </row>
    <row r="305" spans="1:7" s="17" customFormat="1">
      <c r="A305" s="14"/>
      <c r="B305" s="14"/>
      <c r="C305" s="76"/>
      <c r="D305" s="18"/>
      <c r="E305" s="19"/>
      <c r="F305" s="16"/>
      <c r="G305" s="112"/>
    </row>
    <row r="306" spans="1:7" s="17" customFormat="1">
      <c r="A306" s="14"/>
      <c r="B306" s="14"/>
      <c r="C306" s="76"/>
      <c r="D306" s="18"/>
      <c r="E306" s="19"/>
      <c r="F306" s="16"/>
      <c r="G306" s="112"/>
    </row>
    <row r="307" spans="1:7" s="17" customFormat="1">
      <c r="A307" s="14"/>
      <c r="B307" s="14"/>
      <c r="C307" s="76"/>
      <c r="D307" s="18"/>
      <c r="E307" s="19"/>
      <c r="F307" s="16"/>
      <c r="G307" s="112"/>
    </row>
    <row r="308" spans="1:7" s="17" customFormat="1">
      <c r="A308" s="14"/>
      <c r="B308" s="14"/>
      <c r="C308" s="76"/>
      <c r="D308" s="18"/>
      <c r="E308" s="19"/>
      <c r="F308" s="16"/>
      <c r="G308" s="112"/>
    </row>
    <row r="309" spans="1:7" s="17" customFormat="1">
      <c r="A309" s="14"/>
      <c r="B309" s="14"/>
      <c r="C309" s="76"/>
      <c r="D309" s="18"/>
      <c r="E309" s="19"/>
      <c r="F309" s="16"/>
      <c r="G309" s="112"/>
    </row>
    <row r="310" spans="1:7" s="17" customFormat="1">
      <c r="A310" s="14"/>
      <c r="B310" s="14"/>
      <c r="C310" s="76"/>
      <c r="D310" s="18"/>
      <c r="E310" s="19"/>
      <c r="F310" s="16"/>
      <c r="G310" s="112"/>
    </row>
    <row r="311" spans="1:7" s="17" customFormat="1">
      <c r="A311" s="14"/>
      <c r="B311" s="14"/>
      <c r="C311" s="76"/>
      <c r="D311" s="18"/>
      <c r="E311" s="19"/>
      <c r="F311" s="16"/>
      <c r="G311" s="112"/>
    </row>
    <row r="312" spans="1:7" s="17" customFormat="1">
      <c r="A312" s="14"/>
      <c r="B312" s="14"/>
      <c r="C312" s="76"/>
      <c r="D312" s="18"/>
      <c r="E312" s="19"/>
      <c r="F312" s="16"/>
      <c r="G312" s="112"/>
    </row>
    <row r="313" spans="1:7" s="17" customFormat="1">
      <c r="A313" s="14"/>
      <c r="B313" s="14"/>
      <c r="C313" s="76"/>
      <c r="D313" s="18"/>
      <c r="E313" s="19"/>
      <c r="F313" s="16"/>
      <c r="G313" s="112"/>
    </row>
    <row r="314" spans="1:7" s="17" customFormat="1">
      <c r="A314" s="14"/>
      <c r="B314" s="14"/>
      <c r="C314" s="76"/>
      <c r="D314" s="18"/>
      <c r="E314" s="19"/>
      <c r="F314" s="16"/>
      <c r="G314" s="112"/>
    </row>
    <row r="315" spans="1:7" s="17" customFormat="1">
      <c r="A315" s="14"/>
      <c r="B315" s="14"/>
      <c r="C315" s="76"/>
      <c r="D315" s="18"/>
      <c r="E315" s="19"/>
      <c r="F315" s="16"/>
      <c r="G315" s="112"/>
    </row>
    <row r="316" spans="1:7" s="17" customFormat="1">
      <c r="A316" s="14"/>
      <c r="B316" s="14"/>
      <c r="C316" s="76"/>
      <c r="D316" s="18"/>
      <c r="E316" s="19"/>
      <c r="F316" s="16"/>
      <c r="G316" s="112"/>
    </row>
    <row r="317" spans="1:7" s="17" customFormat="1">
      <c r="A317" s="14"/>
      <c r="B317" s="14"/>
      <c r="C317" s="76"/>
      <c r="D317" s="18"/>
      <c r="E317" s="19"/>
      <c r="F317" s="16"/>
      <c r="G317" s="112"/>
    </row>
    <row r="318" spans="1:7" s="17" customFormat="1">
      <c r="A318" s="14"/>
      <c r="B318" s="14"/>
      <c r="C318" s="76"/>
      <c r="D318" s="18"/>
      <c r="E318" s="19"/>
      <c r="F318" s="16"/>
      <c r="G318" s="112"/>
    </row>
    <row r="319" spans="1:7" s="17" customFormat="1">
      <c r="A319" s="14"/>
      <c r="B319" s="14"/>
      <c r="C319" s="76"/>
      <c r="D319" s="18"/>
      <c r="E319" s="19"/>
      <c r="F319" s="16"/>
      <c r="G319" s="112"/>
    </row>
    <row r="320" spans="1:7" s="17" customFormat="1">
      <c r="A320" s="14"/>
      <c r="B320" s="14"/>
      <c r="C320" s="76"/>
      <c r="D320" s="18"/>
      <c r="E320" s="19"/>
      <c r="F320" s="16"/>
      <c r="G320" s="112"/>
    </row>
    <row r="321" spans="1:7" s="17" customFormat="1">
      <c r="A321" s="14"/>
      <c r="B321" s="14"/>
      <c r="C321" s="76"/>
      <c r="D321" s="18"/>
      <c r="E321" s="19"/>
      <c r="F321" s="16"/>
      <c r="G321" s="112"/>
    </row>
    <row r="322" spans="1:7" s="17" customFormat="1">
      <c r="A322" s="14"/>
      <c r="B322" s="14"/>
      <c r="C322" s="76"/>
      <c r="D322" s="18"/>
      <c r="E322" s="19"/>
      <c r="F322" s="16"/>
      <c r="G322" s="112"/>
    </row>
    <row r="323" spans="1:7" s="17" customFormat="1">
      <c r="A323" s="14"/>
      <c r="B323" s="14"/>
      <c r="C323" s="76"/>
      <c r="D323" s="18"/>
      <c r="E323" s="19"/>
      <c r="F323" s="16"/>
      <c r="G323" s="112"/>
    </row>
    <row r="324" spans="1:7" s="17" customFormat="1">
      <c r="A324" s="14"/>
      <c r="B324" s="14"/>
      <c r="C324" s="76"/>
      <c r="D324" s="18"/>
      <c r="E324" s="19"/>
      <c r="F324" s="16"/>
      <c r="G324" s="112"/>
    </row>
    <row r="325" spans="1:7" s="17" customFormat="1">
      <c r="A325" s="14"/>
      <c r="B325" s="14"/>
      <c r="C325" s="76"/>
      <c r="D325" s="18"/>
      <c r="E325" s="19"/>
      <c r="F325" s="16"/>
      <c r="G325" s="112"/>
    </row>
    <row r="326" spans="1:7" s="17" customFormat="1">
      <c r="A326" s="14"/>
      <c r="B326" s="14"/>
      <c r="C326" s="76"/>
      <c r="D326" s="18"/>
      <c r="E326" s="19"/>
      <c r="F326" s="16"/>
      <c r="G326" s="112"/>
    </row>
    <row r="327" spans="1:7" s="17" customFormat="1">
      <c r="A327" s="14"/>
      <c r="B327" s="14"/>
      <c r="C327" s="76"/>
      <c r="D327" s="18"/>
      <c r="E327" s="19"/>
      <c r="F327" s="16"/>
      <c r="G327" s="112"/>
    </row>
    <row r="328" spans="1:7" s="17" customFormat="1">
      <c r="A328" s="14"/>
      <c r="B328" s="14"/>
      <c r="C328" s="76"/>
      <c r="D328" s="18"/>
      <c r="E328" s="19"/>
      <c r="F328" s="16"/>
      <c r="G328" s="112"/>
    </row>
    <row r="329" spans="1:7" s="17" customFormat="1">
      <c r="A329" s="14"/>
      <c r="B329" s="14"/>
      <c r="C329" s="76"/>
      <c r="D329" s="18"/>
      <c r="E329" s="19"/>
      <c r="F329" s="16"/>
      <c r="G329" s="112"/>
    </row>
    <row r="330" spans="1:7" s="17" customFormat="1">
      <c r="A330" s="14"/>
      <c r="B330" s="14"/>
      <c r="C330" s="76"/>
      <c r="D330" s="18"/>
      <c r="E330" s="19"/>
      <c r="F330" s="16"/>
      <c r="G330" s="112"/>
    </row>
    <row r="331" spans="1:7" s="17" customFormat="1">
      <c r="A331" s="14"/>
      <c r="B331" s="14"/>
      <c r="C331" s="76"/>
      <c r="D331" s="18"/>
      <c r="E331" s="19"/>
      <c r="F331" s="16"/>
      <c r="G331" s="112"/>
    </row>
    <row r="332" spans="1:7" s="17" customFormat="1">
      <c r="A332" s="14"/>
      <c r="B332" s="14"/>
      <c r="C332" s="76"/>
      <c r="D332" s="18"/>
      <c r="E332" s="19"/>
      <c r="F332" s="16"/>
      <c r="G332" s="112"/>
    </row>
    <row r="333" spans="1:7" s="17" customFormat="1">
      <c r="A333" s="14"/>
      <c r="B333" s="14"/>
      <c r="C333" s="76"/>
      <c r="D333" s="18"/>
      <c r="E333" s="19"/>
      <c r="F333" s="16"/>
      <c r="G333" s="112"/>
    </row>
    <row r="334" spans="1:7" s="17" customFormat="1">
      <c r="A334" s="14"/>
      <c r="B334" s="14"/>
      <c r="C334" s="76"/>
      <c r="D334" s="18"/>
      <c r="E334" s="19"/>
      <c r="F334" s="16"/>
      <c r="G334" s="112"/>
    </row>
    <row r="335" spans="1:7" s="17" customFormat="1">
      <c r="A335" s="14"/>
      <c r="B335" s="14"/>
      <c r="C335" s="76"/>
      <c r="D335" s="18"/>
      <c r="E335" s="19"/>
      <c r="F335" s="16"/>
      <c r="G335" s="112"/>
    </row>
    <row r="336" spans="1:7" s="17" customFormat="1">
      <c r="A336" s="14"/>
      <c r="B336" s="14"/>
      <c r="C336" s="76"/>
      <c r="D336" s="18"/>
      <c r="E336" s="19"/>
      <c r="F336" s="16"/>
      <c r="G336" s="112"/>
    </row>
    <row r="337" spans="1:7" s="17" customFormat="1">
      <c r="A337" s="14"/>
      <c r="B337" s="14"/>
      <c r="C337" s="76"/>
      <c r="D337" s="18"/>
      <c r="E337" s="19"/>
      <c r="F337" s="16"/>
      <c r="G337" s="112"/>
    </row>
    <row r="338" spans="1:7" s="17" customFormat="1">
      <c r="A338" s="14"/>
      <c r="B338" s="14"/>
      <c r="C338" s="76"/>
      <c r="D338" s="18"/>
      <c r="E338" s="19"/>
      <c r="F338" s="16"/>
      <c r="G338" s="112"/>
    </row>
    <row r="339" spans="1:7" s="17" customFormat="1">
      <c r="A339" s="14"/>
      <c r="B339" s="14"/>
      <c r="C339" s="76"/>
      <c r="D339" s="18"/>
      <c r="E339" s="19"/>
      <c r="F339" s="16"/>
      <c r="G339" s="112"/>
    </row>
    <row r="340" spans="1:7">
      <c r="A340" s="14"/>
      <c r="B340" s="14"/>
      <c r="C340" s="76"/>
      <c r="D340" s="18"/>
      <c r="E340" s="19"/>
      <c r="F340" s="16"/>
      <c r="G340" s="112"/>
    </row>
    <row r="341" spans="1:7">
      <c r="A341" s="14"/>
      <c r="B341" s="14"/>
      <c r="C341" s="76"/>
      <c r="D341" s="18"/>
      <c r="E341" s="19"/>
      <c r="F341" s="16"/>
      <c r="G341" s="112"/>
    </row>
    <row r="342" spans="1:7">
      <c r="A342" s="14"/>
      <c r="B342" s="14"/>
      <c r="C342" s="76"/>
      <c r="D342" s="18"/>
      <c r="E342" s="19"/>
      <c r="F342" s="16"/>
      <c r="G342" s="112"/>
    </row>
    <row r="343" spans="1:7">
      <c r="A343" s="14"/>
      <c r="B343" s="14"/>
      <c r="C343" s="76"/>
      <c r="D343" s="18"/>
      <c r="E343" s="19"/>
      <c r="F343" s="16"/>
      <c r="G343" s="112"/>
    </row>
    <row r="344" spans="1:7">
      <c r="A344" s="14"/>
      <c r="B344" s="14"/>
      <c r="C344" s="76"/>
      <c r="D344" s="18"/>
      <c r="E344" s="19"/>
      <c r="F344" s="16"/>
      <c r="G344" s="112"/>
    </row>
    <row r="345" spans="1:7">
      <c r="A345" s="14"/>
      <c r="B345" s="14"/>
      <c r="C345" s="76"/>
      <c r="D345" s="18"/>
      <c r="E345" s="19"/>
      <c r="F345" s="16"/>
      <c r="G345" s="112"/>
    </row>
    <row r="346" spans="1:7">
      <c r="A346" s="14"/>
      <c r="B346" s="14"/>
      <c r="C346" s="76"/>
      <c r="D346" s="18"/>
      <c r="E346" s="19"/>
      <c r="F346" s="16"/>
      <c r="G346" s="112"/>
    </row>
    <row r="347" spans="1:7">
      <c r="A347" s="14"/>
      <c r="B347" s="14"/>
      <c r="C347" s="76"/>
      <c r="D347" s="18"/>
      <c r="E347" s="19"/>
      <c r="F347" s="16"/>
      <c r="G347" s="112"/>
    </row>
    <row r="348" spans="1:7">
      <c r="A348" s="14"/>
      <c r="B348" s="14"/>
      <c r="C348" s="76"/>
      <c r="D348" s="18"/>
      <c r="E348" s="19"/>
      <c r="F348" s="16"/>
      <c r="G348" s="112"/>
    </row>
    <row r="349" spans="1:7">
      <c r="A349" s="14"/>
      <c r="B349" s="14"/>
      <c r="C349" s="76"/>
      <c r="D349" s="18"/>
      <c r="E349" s="19"/>
      <c r="F349" s="16"/>
      <c r="G349" s="112"/>
    </row>
    <row r="350" spans="1:7">
      <c r="A350" s="14"/>
      <c r="B350" s="14"/>
      <c r="C350" s="76"/>
      <c r="D350" s="18"/>
      <c r="E350" s="19"/>
      <c r="F350" s="16"/>
      <c r="G350" s="112"/>
    </row>
    <row r="351" spans="1:7">
      <c r="A351" s="14"/>
      <c r="B351" s="14"/>
      <c r="C351" s="76"/>
      <c r="D351" s="18"/>
      <c r="E351" s="19"/>
      <c r="F351" s="16"/>
      <c r="G351" s="112"/>
    </row>
    <row r="352" spans="1:7">
      <c r="A352" s="14"/>
      <c r="B352" s="14"/>
      <c r="C352" s="76"/>
      <c r="D352" s="18"/>
      <c r="E352" s="19"/>
      <c r="F352" s="16"/>
      <c r="G352" s="112"/>
    </row>
    <row r="353" spans="1:7">
      <c r="A353" s="14"/>
      <c r="B353" s="14"/>
      <c r="C353" s="76"/>
      <c r="D353" s="18"/>
      <c r="E353" s="19"/>
      <c r="F353" s="16"/>
      <c r="G353" s="112"/>
    </row>
    <row r="354" spans="1:7">
      <c r="A354" s="14"/>
      <c r="B354" s="14"/>
      <c r="C354" s="76"/>
      <c r="D354" s="18"/>
      <c r="E354" s="19"/>
      <c r="F354" s="16"/>
      <c r="G354" s="112"/>
    </row>
    <row r="355" spans="1:7">
      <c r="A355" s="14"/>
      <c r="B355" s="14"/>
      <c r="C355" s="76"/>
      <c r="D355" s="18"/>
      <c r="E355" s="19"/>
      <c r="F355" s="16"/>
      <c r="G355" s="112"/>
    </row>
    <row r="356" spans="1:7">
      <c r="A356" s="14"/>
      <c r="B356" s="14"/>
      <c r="C356" s="76"/>
      <c r="D356" s="18"/>
      <c r="E356" s="19"/>
      <c r="F356" s="16"/>
      <c r="G356" s="112"/>
    </row>
    <row r="357" spans="1:7">
      <c r="A357" s="14"/>
      <c r="B357" s="14"/>
      <c r="C357" s="76"/>
      <c r="D357" s="18"/>
      <c r="E357" s="19"/>
      <c r="F357" s="16"/>
      <c r="G357" s="112"/>
    </row>
    <row r="358" spans="1:7">
      <c r="A358" s="14"/>
      <c r="B358" s="14"/>
      <c r="C358" s="76"/>
      <c r="D358" s="18"/>
      <c r="E358" s="19"/>
      <c r="F358" s="16"/>
      <c r="G358" s="112"/>
    </row>
    <row r="359" spans="1:7">
      <c r="A359" s="14"/>
      <c r="B359" s="14"/>
      <c r="C359" s="76"/>
      <c r="D359" s="18"/>
      <c r="E359" s="19"/>
      <c r="F359" s="16"/>
      <c r="G359" s="112"/>
    </row>
    <row r="360" spans="1:7">
      <c r="A360" s="14"/>
      <c r="B360" s="14"/>
      <c r="C360" s="76"/>
      <c r="D360" s="18"/>
      <c r="E360" s="19"/>
      <c r="F360" s="16"/>
      <c r="G360" s="112"/>
    </row>
    <row r="361" spans="1:7">
      <c r="A361" s="14"/>
      <c r="B361" s="14"/>
      <c r="C361" s="76"/>
      <c r="D361" s="18"/>
      <c r="E361" s="19"/>
      <c r="F361" s="16"/>
      <c r="G361" s="112"/>
    </row>
    <row r="362" spans="1:7">
      <c r="A362" s="14"/>
      <c r="B362" s="14"/>
      <c r="C362" s="76"/>
      <c r="D362" s="18"/>
      <c r="E362" s="19"/>
      <c r="F362" s="16"/>
      <c r="G362" s="112"/>
    </row>
    <row r="363" spans="1:7">
      <c r="A363" s="14"/>
      <c r="B363" s="14"/>
      <c r="C363" s="76"/>
      <c r="D363" s="18"/>
      <c r="E363" s="19"/>
      <c r="F363" s="16"/>
      <c r="G363" s="112"/>
    </row>
    <row r="364" spans="1:7">
      <c r="A364" s="14"/>
      <c r="B364" s="14"/>
      <c r="C364" s="76"/>
      <c r="D364" s="18"/>
      <c r="E364" s="19"/>
      <c r="F364" s="16"/>
      <c r="G364" s="112"/>
    </row>
    <row r="365" spans="1:7">
      <c r="A365" s="14"/>
      <c r="B365" s="14"/>
      <c r="C365" s="76"/>
      <c r="D365" s="18"/>
      <c r="E365" s="19"/>
      <c r="F365" s="16"/>
      <c r="G365" s="112"/>
    </row>
    <row r="366" spans="1:7">
      <c r="A366" s="14"/>
      <c r="B366" s="14"/>
      <c r="C366" s="76"/>
      <c r="D366" s="18"/>
      <c r="E366" s="19"/>
      <c r="F366" s="16"/>
      <c r="G366" s="112"/>
    </row>
    <row r="367" spans="1:7">
      <c r="A367" s="14"/>
      <c r="B367" s="14"/>
      <c r="C367" s="76"/>
      <c r="D367" s="18"/>
      <c r="E367" s="19"/>
      <c r="F367" s="16"/>
      <c r="G367" s="112"/>
    </row>
    <row r="368" spans="1:7">
      <c r="A368" s="14"/>
      <c r="B368" s="14"/>
      <c r="C368" s="76"/>
      <c r="D368" s="18"/>
      <c r="E368" s="19"/>
      <c r="F368" s="16"/>
      <c r="G368" s="112"/>
    </row>
    <row r="369" spans="1:7">
      <c r="A369" s="14"/>
      <c r="B369" s="14"/>
      <c r="C369" s="76"/>
      <c r="D369" s="18"/>
      <c r="E369" s="19"/>
      <c r="F369" s="16"/>
      <c r="G369" s="112"/>
    </row>
    <row r="370" spans="1:7">
      <c r="A370" s="14"/>
      <c r="B370" s="14"/>
      <c r="C370" s="76"/>
      <c r="D370" s="18"/>
      <c r="E370" s="19"/>
      <c r="F370" s="16"/>
      <c r="G370" s="112"/>
    </row>
    <row r="371" spans="1:7">
      <c r="A371" s="14"/>
      <c r="B371" s="14"/>
      <c r="C371" s="76"/>
      <c r="D371" s="18"/>
      <c r="E371" s="19"/>
      <c r="F371" s="16"/>
      <c r="G371" s="112"/>
    </row>
    <row r="372" spans="1:7">
      <c r="A372" s="14"/>
      <c r="B372" s="14"/>
      <c r="C372" s="76"/>
      <c r="D372" s="18"/>
      <c r="E372" s="19"/>
      <c r="F372" s="16"/>
      <c r="G372" s="112"/>
    </row>
    <row r="373" spans="1:7">
      <c r="A373" s="14"/>
      <c r="B373" s="14"/>
      <c r="C373" s="76"/>
      <c r="D373" s="18"/>
      <c r="E373" s="19"/>
      <c r="F373" s="16"/>
      <c r="G373" s="112"/>
    </row>
    <row r="374" spans="1:7">
      <c r="A374" s="14"/>
      <c r="B374" s="14"/>
      <c r="C374" s="76"/>
      <c r="D374" s="18"/>
      <c r="E374" s="19"/>
      <c r="F374" s="16"/>
      <c r="G374" s="112"/>
    </row>
    <row r="375" spans="1:7">
      <c r="A375" s="14"/>
      <c r="B375" s="14"/>
      <c r="C375" s="76"/>
      <c r="D375" s="18"/>
      <c r="E375" s="19"/>
      <c r="F375" s="16"/>
      <c r="G375" s="112"/>
    </row>
    <row r="376" spans="1:7">
      <c r="A376" s="14"/>
      <c r="B376" s="14"/>
      <c r="C376" s="76"/>
      <c r="D376" s="18"/>
      <c r="E376" s="19"/>
      <c r="F376" s="16"/>
      <c r="G376" s="112"/>
    </row>
    <row r="377" spans="1:7">
      <c r="A377" s="14"/>
      <c r="B377" s="14"/>
      <c r="C377" s="76"/>
      <c r="D377" s="18"/>
      <c r="E377" s="19"/>
      <c r="F377" s="16"/>
      <c r="G377" s="112"/>
    </row>
    <row r="378" spans="1:7">
      <c r="A378" s="14"/>
      <c r="B378" s="14"/>
      <c r="C378" s="76"/>
      <c r="D378" s="18"/>
      <c r="E378" s="19"/>
      <c r="F378" s="16"/>
      <c r="G378" s="112"/>
    </row>
    <row r="379" spans="1:7">
      <c r="A379" s="14"/>
      <c r="B379" s="14"/>
      <c r="C379" s="76"/>
      <c r="D379" s="18"/>
      <c r="E379" s="19"/>
      <c r="F379" s="16"/>
      <c r="G379" s="112"/>
    </row>
    <row r="380" spans="1:7">
      <c r="A380" s="14"/>
      <c r="B380" s="14"/>
      <c r="C380" s="76"/>
      <c r="D380" s="18"/>
      <c r="E380" s="19"/>
      <c r="F380" s="16"/>
      <c r="G380" s="112"/>
    </row>
    <row r="381" spans="1:7">
      <c r="A381" s="14"/>
      <c r="B381" s="14"/>
      <c r="C381" s="76"/>
      <c r="D381" s="18"/>
      <c r="E381" s="19"/>
      <c r="F381" s="16"/>
      <c r="G381" s="112"/>
    </row>
    <row r="382" spans="1:7">
      <c r="A382" s="14"/>
      <c r="B382" s="14"/>
      <c r="C382" s="76"/>
      <c r="D382" s="18"/>
      <c r="E382" s="19"/>
      <c r="F382" s="16"/>
      <c r="G382" s="112"/>
    </row>
    <row r="383" spans="1:7">
      <c r="A383" s="14"/>
      <c r="B383" s="14"/>
      <c r="C383" s="76"/>
      <c r="D383" s="18"/>
      <c r="E383" s="19"/>
      <c r="F383" s="16"/>
      <c r="G383" s="112"/>
    </row>
    <row r="384" spans="1:7">
      <c r="A384" s="14"/>
      <c r="B384" s="14"/>
      <c r="C384" s="76"/>
      <c r="D384" s="18"/>
      <c r="E384" s="19"/>
      <c r="F384" s="16"/>
      <c r="G384" s="112"/>
    </row>
    <row r="385" spans="1:7">
      <c r="A385" s="14"/>
      <c r="B385" s="14"/>
      <c r="C385" s="76"/>
      <c r="D385" s="18"/>
      <c r="E385" s="19"/>
      <c r="F385" s="16"/>
      <c r="G385" s="112"/>
    </row>
    <row r="386" spans="1:7">
      <c r="A386" s="14"/>
      <c r="B386" s="14"/>
      <c r="C386" s="76"/>
      <c r="D386" s="18"/>
      <c r="E386" s="19"/>
      <c r="F386" s="16"/>
      <c r="G386" s="112"/>
    </row>
    <row r="387" spans="1:7">
      <c r="A387" s="14"/>
      <c r="B387" s="14"/>
      <c r="C387" s="76"/>
      <c r="D387" s="18"/>
      <c r="E387" s="19"/>
      <c r="F387" s="16"/>
      <c r="G387" s="112"/>
    </row>
    <row r="388" spans="1:7">
      <c r="A388" s="14"/>
      <c r="B388" s="14"/>
      <c r="C388" s="76"/>
      <c r="D388" s="18"/>
      <c r="E388" s="19"/>
      <c r="F388" s="16"/>
      <c r="G388" s="112"/>
    </row>
    <row r="389" spans="1:7">
      <c r="A389" s="14"/>
      <c r="B389" s="14"/>
      <c r="C389" s="76"/>
      <c r="D389" s="18"/>
      <c r="E389" s="19"/>
      <c r="F389" s="16"/>
      <c r="G389" s="112"/>
    </row>
    <row r="390" spans="1:7">
      <c r="A390" s="14"/>
      <c r="B390" s="14"/>
      <c r="C390" s="76"/>
      <c r="D390" s="18"/>
      <c r="E390" s="19"/>
      <c r="F390" s="16"/>
      <c r="G390" s="112"/>
    </row>
    <row r="391" spans="1:7">
      <c r="A391" s="14"/>
      <c r="B391" s="14"/>
      <c r="C391" s="76"/>
      <c r="D391" s="18"/>
      <c r="E391" s="19"/>
      <c r="F391" s="16"/>
      <c r="G391" s="112"/>
    </row>
    <row r="392" spans="1:7">
      <c r="A392" s="14"/>
      <c r="B392" s="14"/>
      <c r="C392" s="76"/>
      <c r="D392" s="18"/>
      <c r="E392" s="19"/>
      <c r="F392" s="16"/>
      <c r="G392" s="112"/>
    </row>
    <row r="393" spans="1:7">
      <c r="A393" s="14"/>
      <c r="B393" s="14"/>
      <c r="C393" s="76"/>
      <c r="D393" s="18"/>
      <c r="E393" s="19"/>
      <c r="F393" s="16"/>
      <c r="G393" s="112"/>
    </row>
    <row r="394" spans="1:7">
      <c r="A394" s="14"/>
      <c r="B394" s="14"/>
      <c r="C394" s="76"/>
      <c r="D394" s="18"/>
      <c r="E394" s="19"/>
      <c r="F394" s="16"/>
      <c r="G394" s="112"/>
    </row>
    <row r="395" spans="1:7">
      <c r="A395" s="14"/>
      <c r="B395" s="14"/>
      <c r="C395" s="76"/>
      <c r="D395" s="18"/>
      <c r="E395" s="19"/>
      <c r="F395" s="16"/>
      <c r="G395" s="112"/>
    </row>
    <row r="396" spans="1:7">
      <c r="A396" s="14"/>
      <c r="B396" s="14"/>
      <c r="C396" s="76"/>
      <c r="D396" s="18"/>
      <c r="E396" s="19"/>
      <c r="F396" s="16"/>
      <c r="G396" s="112"/>
    </row>
    <row r="397" spans="1:7">
      <c r="A397" s="14"/>
      <c r="B397" s="14"/>
      <c r="C397" s="76"/>
      <c r="D397" s="18"/>
      <c r="E397" s="19"/>
      <c r="F397" s="16"/>
      <c r="G397" s="112"/>
    </row>
    <row r="398" spans="1:7">
      <c r="A398" s="14"/>
      <c r="B398" s="14"/>
      <c r="C398" s="76"/>
      <c r="D398" s="18"/>
      <c r="E398" s="19"/>
      <c r="F398" s="16"/>
      <c r="G398" s="112"/>
    </row>
    <row r="399" spans="1:7">
      <c r="A399" s="14"/>
      <c r="B399" s="14"/>
      <c r="C399" s="76"/>
      <c r="D399" s="18"/>
      <c r="E399" s="19"/>
      <c r="F399" s="16"/>
      <c r="G399" s="112"/>
    </row>
    <row r="400" spans="1:7">
      <c r="A400" s="14"/>
      <c r="B400" s="14"/>
      <c r="C400" s="76"/>
      <c r="D400" s="18"/>
      <c r="E400" s="19"/>
      <c r="F400" s="16"/>
      <c r="G400" s="112"/>
    </row>
    <row r="401" spans="1:7">
      <c r="A401" s="14"/>
      <c r="B401" s="14"/>
      <c r="C401" s="76"/>
      <c r="D401" s="18"/>
      <c r="E401" s="19"/>
      <c r="F401" s="16"/>
      <c r="G401" s="112"/>
    </row>
    <row r="402" spans="1:7">
      <c r="A402" s="14"/>
      <c r="B402" s="14"/>
      <c r="C402" s="76"/>
      <c r="D402" s="18"/>
      <c r="E402" s="19"/>
      <c r="F402" s="16"/>
      <c r="G402" s="112"/>
    </row>
    <row r="403" spans="1:7">
      <c r="A403" s="14"/>
      <c r="B403" s="14"/>
      <c r="C403" s="76"/>
      <c r="D403" s="18"/>
      <c r="E403" s="19"/>
      <c r="F403" s="16"/>
      <c r="G403" s="112"/>
    </row>
    <row r="404" spans="1:7">
      <c r="A404" s="14"/>
      <c r="B404" s="14"/>
      <c r="C404" s="76"/>
      <c r="D404" s="18"/>
      <c r="E404" s="19"/>
      <c r="F404" s="16"/>
      <c r="G404" s="112"/>
    </row>
    <row r="405" spans="1:7">
      <c r="A405" s="14"/>
      <c r="B405" s="14"/>
      <c r="C405" s="76"/>
      <c r="D405" s="18"/>
      <c r="E405" s="19"/>
      <c r="F405" s="16"/>
      <c r="G405" s="112"/>
    </row>
    <row r="406" spans="1:7">
      <c r="A406" s="14"/>
      <c r="B406" s="14"/>
      <c r="C406" s="76"/>
      <c r="D406" s="18"/>
      <c r="E406" s="19"/>
      <c r="F406" s="16"/>
      <c r="G406" s="112"/>
    </row>
    <row r="407" spans="1:7">
      <c r="A407" s="14"/>
      <c r="B407" s="14"/>
      <c r="C407" s="76"/>
      <c r="D407" s="18"/>
      <c r="E407" s="19"/>
      <c r="F407" s="16"/>
      <c r="G407" s="112"/>
    </row>
    <row r="408" spans="1:7">
      <c r="A408" s="14"/>
      <c r="B408" s="14"/>
      <c r="C408" s="76"/>
      <c r="D408" s="18"/>
      <c r="E408" s="19"/>
      <c r="F408" s="16"/>
      <c r="G408" s="112"/>
    </row>
    <row r="409" spans="1:7">
      <c r="A409" s="14"/>
      <c r="B409" s="14"/>
      <c r="C409" s="76"/>
      <c r="D409" s="18"/>
      <c r="E409" s="19"/>
      <c r="F409" s="16"/>
      <c r="G409" s="112"/>
    </row>
    <row r="410" spans="1:7">
      <c r="A410" s="14"/>
      <c r="B410" s="14"/>
      <c r="C410" s="76"/>
      <c r="D410" s="18"/>
      <c r="E410" s="19"/>
      <c r="F410" s="16"/>
      <c r="G410" s="112"/>
    </row>
    <row r="411" spans="1:7">
      <c r="A411" s="14"/>
      <c r="B411" s="14"/>
      <c r="C411" s="76"/>
      <c r="D411" s="18"/>
      <c r="E411" s="19"/>
      <c r="F411" s="16"/>
      <c r="G411" s="112"/>
    </row>
    <row r="412" spans="1:7">
      <c r="A412" s="14"/>
      <c r="B412" s="14"/>
      <c r="C412" s="76"/>
      <c r="D412" s="18"/>
      <c r="E412" s="19"/>
      <c r="F412" s="16"/>
      <c r="G412" s="112"/>
    </row>
    <row r="413" spans="1:7">
      <c r="A413" s="14"/>
      <c r="B413" s="14"/>
      <c r="C413" s="76"/>
      <c r="D413" s="18"/>
      <c r="E413" s="19"/>
      <c r="F413" s="16"/>
      <c r="G413" s="112"/>
    </row>
    <row r="414" spans="1:7">
      <c r="A414" s="14"/>
      <c r="B414" s="14"/>
      <c r="C414" s="76"/>
      <c r="D414" s="18"/>
      <c r="E414" s="19"/>
      <c r="F414" s="16"/>
      <c r="G414" s="112"/>
    </row>
    <row r="415" spans="1:7">
      <c r="A415" s="14"/>
      <c r="B415" s="14"/>
      <c r="C415" s="76"/>
      <c r="D415" s="18"/>
      <c r="E415" s="19"/>
      <c r="F415" s="16"/>
      <c r="G415" s="112"/>
    </row>
    <row r="416" spans="1:7">
      <c r="A416" s="14"/>
      <c r="B416" s="14"/>
      <c r="C416" s="76"/>
      <c r="D416" s="18"/>
      <c r="E416" s="19"/>
      <c r="F416" s="16"/>
      <c r="G416" s="112"/>
    </row>
    <row r="417" spans="1:7">
      <c r="A417" s="14"/>
      <c r="B417" s="14"/>
      <c r="C417" s="76"/>
      <c r="D417" s="18"/>
      <c r="E417" s="19"/>
      <c r="F417" s="16"/>
      <c r="G417" s="112"/>
    </row>
    <row r="418" spans="1:7">
      <c r="A418" s="14"/>
      <c r="B418" s="14"/>
      <c r="C418" s="76"/>
      <c r="D418" s="18"/>
      <c r="E418" s="19"/>
      <c r="F418" s="16"/>
      <c r="G418" s="112"/>
    </row>
    <row r="419" spans="1:7">
      <c r="A419" s="14"/>
      <c r="B419" s="14"/>
      <c r="C419" s="76"/>
      <c r="D419" s="18"/>
      <c r="E419" s="19"/>
      <c r="F419" s="16"/>
      <c r="G419" s="112"/>
    </row>
    <row r="420" spans="1:7">
      <c r="A420" s="14"/>
      <c r="B420" s="14"/>
      <c r="C420" s="76"/>
      <c r="D420" s="18"/>
      <c r="E420" s="19"/>
      <c r="F420" s="16"/>
      <c r="G420" s="112"/>
    </row>
    <row r="421" spans="1:7">
      <c r="A421" s="14"/>
      <c r="B421" s="14"/>
      <c r="C421" s="76"/>
      <c r="D421" s="18"/>
      <c r="E421" s="19"/>
      <c r="F421" s="16"/>
      <c r="G421" s="112"/>
    </row>
    <row r="422" spans="1:7">
      <c r="A422" s="14"/>
      <c r="B422" s="14"/>
      <c r="C422" s="76"/>
      <c r="D422" s="18"/>
      <c r="E422" s="19"/>
      <c r="F422" s="16"/>
      <c r="G422" s="112"/>
    </row>
    <row r="423" spans="1:7">
      <c r="A423" s="14"/>
      <c r="B423" s="14"/>
      <c r="C423" s="76"/>
      <c r="D423" s="18"/>
      <c r="E423" s="19"/>
      <c r="F423" s="16"/>
      <c r="G423" s="112"/>
    </row>
    <row r="424" spans="1:7">
      <c r="A424" s="14"/>
      <c r="B424" s="14"/>
      <c r="C424" s="76"/>
      <c r="D424" s="18"/>
      <c r="E424" s="19"/>
      <c r="F424" s="16"/>
      <c r="G424" s="112"/>
    </row>
    <row r="425" spans="1:7">
      <c r="A425" s="14"/>
      <c r="B425" s="14"/>
      <c r="C425" s="76"/>
      <c r="D425" s="18"/>
      <c r="E425" s="19"/>
      <c r="F425" s="16"/>
      <c r="G425" s="112"/>
    </row>
    <row r="426" spans="1:7">
      <c r="A426" s="14"/>
      <c r="B426" s="14"/>
      <c r="C426" s="76"/>
      <c r="D426" s="18"/>
      <c r="E426" s="19"/>
      <c r="F426" s="16"/>
      <c r="G426" s="112"/>
    </row>
    <row r="427" spans="1:7">
      <c r="A427" s="14"/>
      <c r="B427" s="14"/>
      <c r="C427" s="76"/>
      <c r="D427" s="18"/>
      <c r="E427" s="19"/>
      <c r="F427" s="16"/>
      <c r="G427" s="112"/>
    </row>
    <row r="428" spans="1:7">
      <c r="A428" s="14"/>
      <c r="B428" s="14"/>
      <c r="C428" s="76"/>
      <c r="D428" s="18"/>
      <c r="E428" s="19"/>
      <c r="F428" s="16"/>
      <c r="G428" s="112"/>
    </row>
    <row r="429" spans="1:7">
      <c r="A429" s="14"/>
      <c r="B429" s="14"/>
      <c r="C429" s="76"/>
      <c r="D429" s="18"/>
      <c r="E429" s="19"/>
      <c r="F429" s="16"/>
      <c r="G429" s="112"/>
    </row>
    <row r="430" spans="1:7">
      <c r="A430" s="14"/>
      <c r="B430" s="14"/>
      <c r="C430" s="76"/>
      <c r="D430" s="18"/>
      <c r="E430" s="19"/>
      <c r="F430" s="16"/>
      <c r="G430" s="112"/>
    </row>
    <row r="431" spans="1:7">
      <c r="A431" s="14"/>
      <c r="B431" s="14"/>
      <c r="C431" s="76"/>
      <c r="D431" s="18"/>
      <c r="E431" s="19"/>
      <c r="F431" s="16"/>
      <c r="G431" s="112"/>
    </row>
    <row r="432" spans="1:7">
      <c r="A432" s="14"/>
      <c r="B432" s="14"/>
      <c r="C432" s="76"/>
      <c r="D432" s="18"/>
      <c r="E432" s="19"/>
      <c r="F432" s="16"/>
      <c r="G432" s="112"/>
    </row>
    <row r="433" spans="1:7">
      <c r="A433" s="14"/>
      <c r="B433" s="14"/>
      <c r="C433" s="76"/>
      <c r="D433" s="18"/>
      <c r="E433" s="19"/>
      <c r="F433" s="16"/>
      <c r="G433" s="112"/>
    </row>
    <row r="434" spans="1:7">
      <c r="A434" s="14"/>
      <c r="B434" s="14"/>
      <c r="C434" s="76"/>
      <c r="D434" s="18"/>
      <c r="E434" s="19"/>
      <c r="F434" s="16"/>
      <c r="G434" s="112"/>
    </row>
    <row r="435" spans="1:7">
      <c r="A435" s="14"/>
      <c r="B435" s="14"/>
      <c r="C435" s="76"/>
      <c r="D435" s="18"/>
      <c r="E435" s="19"/>
      <c r="F435" s="16"/>
      <c r="G435" s="112"/>
    </row>
    <row r="436" spans="1:7">
      <c r="A436" s="14"/>
      <c r="B436" s="14"/>
      <c r="C436" s="76"/>
      <c r="D436" s="18"/>
      <c r="E436" s="19"/>
      <c r="F436" s="16"/>
      <c r="G436" s="112"/>
    </row>
    <row r="437" spans="1:7">
      <c r="A437" s="14"/>
      <c r="B437" s="14"/>
      <c r="C437" s="76"/>
      <c r="D437" s="18"/>
      <c r="E437" s="19"/>
      <c r="F437" s="16"/>
      <c r="G437" s="112"/>
    </row>
    <row r="438" spans="1:7">
      <c r="A438" s="14"/>
      <c r="B438" s="14"/>
      <c r="C438" s="76"/>
      <c r="D438" s="18"/>
      <c r="E438" s="19"/>
      <c r="F438" s="16"/>
      <c r="G438" s="112"/>
    </row>
    <row r="439" spans="1:7">
      <c r="A439" s="14"/>
      <c r="B439" s="14"/>
      <c r="C439" s="76"/>
      <c r="D439" s="18"/>
      <c r="E439" s="19"/>
      <c r="F439" s="16"/>
      <c r="G439" s="112"/>
    </row>
    <row r="440" spans="1:7">
      <c r="A440" s="14"/>
      <c r="B440" s="14"/>
      <c r="C440" s="76"/>
      <c r="D440" s="18"/>
      <c r="E440" s="19"/>
      <c r="F440" s="16"/>
      <c r="G440" s="112"/>
    </row>
    <row r="441" spans="1:7">
      <c r="A441" s="14"/>
      <c r="B441" s="14"/>
      <c r="C441" s="76"/>
      <c r="D441" s="18"/>
      <c r="E441" s="19"/>
      <c r="F441" s="16"/>
      <c r="G441" s="112"/>
    </row>
    <row r="442" spans="1:7">
      <c r="A442" s="14"/>
      <c r="B442" s="14"/>
      <c r="C442" s="76"/>
      <c r="D442" s="18"/>
      <c r="E442" s="19"/>
      <c r="F442" s="16"/>
      <c r="G442" s="112"/>
    </row>
    <row r="443" spans="1:7">
      <c r="A443" s="14"/>
      <c r="B443" s="14"/>
      <c r="C443" s="76"/>
      <c r="D443" s="18"/>
      <c r="E443" s="19"/>
      <c r="F443" s="16"/>
      <c r="G443" s="112"/>
    </row>
    <row r="444" spans="1:7">
      <c r="A444" s="14"/>
      <c r="B444" s="14"/>
      <c r="C444" s="76"/>
      <c r="D444" s="18"/>
      <c r="E444" s="19"/>
      <c r="F444" s="16"/>
      <c r="G444" s="112"/>
    </row>
    <row r="445" spans="1:7">
      <c r="A445" s="14"/>
      <c r="B445" s="14"/>
      <c r="C445" s="76"/>
      <c r="D445" s="18"/>
      <c r="E445" s="19"/>
      <c r="F445" s="16"/>
      <c r="G445" s="112"/>
    </row>
    <row r="446" spans="1:7">
      <c r="A446" s="14"/>
      <c r="B446" s="14"/>
      <c r="C446" s="76"/>
      <c r="D446" s="18"/>
      <c r="E446" s="19"/>
      <c r="F446" s="16"/>
      <c r="G446" s="112"/>
    </row>
    <row r="447" spans="1:7">
      <c r="A447" s="14"/>
      <c r="B447" s="14"/>
      <c r="C447" s="76"/>
      <c r="D447" s="18"/>
      <c r="E447" s="19"/>
      <c r="F447" s="16"/>
      <c r="G447" s="112"/>
    </row>
    <row r="448" spans="1:7">
      <c r="A448" s="14"/>
      <c r="B448" s="14"/>
      <c r="C448" s="76"/>
      <c r="D448" s="18"/>
      <c r="E448" s="19"/>
      <c r="F448" s="16"/>
      <c r="G448" s="112"/>
    </row>
    <row r="449" spans="1:7">
      <c r="A449" s="14"/>
      <c r="B449" s="14"/>
      <c r="C449" s="76"/>
      <c r="D449" s="18"/>
      <c r="E449" s="19"/>
      <c r="F449" s="16"/>
      <c r="G449" s="112"/>
    </row>
    <row r="450" spans="1:7">
      <c r="A450" s="14"/>
      <c r="B450" s="14"/>
      <c r="C450" s="76"/>
      <c r="D450" s="18"/>
      <c r="E450" s="19"/>
      <c r="F450" s="16"/>
      <c r="G450" s="112"/>
    </row>
    <row r="451" spans="1:7">
      <c r="A451" s="14"/>
      <c r="B451" s="14"/>
      <c r="C451" s="76"/>
      <c r="D451" s="18"/>
      <c r="E451" s="19"/>
      <c r="F451" s="16"/>
      <c r="G451" s="112"/>
    </row>
    <row r="452" spans="1:7">
      <c r="A452" s="14"/>
      <c r="B452" s="14"/>
      <c r="C452" s="76"/>
      <c r="D452" s="18"/>
      <c r="E452" s="19"/>
      <c r="F452" s="16"/>
      <c r="G452" s="112"/>
    </row>
    <row r="453" spans="1:7">
      <c r="A453" s="14"/>
      <c r="B453" s="14"/>
      <c r="C453" s="76"/>
      <c r="D453" s="18"/>
      <c r="E453" s="19"/>
      <c r="F453" s="16"/>
      <c r="G453" s="112"/>
    </row>
    <row r="454" spans="1:7">
      <c r="A454" s="14"/>
      <c r="B454" s="14"/>
      <c r="C454" s="76"/>
      <c r="D454" s="18"/>
      <c r="E454" s="19"/>
      <c r="F454" s="16"/>
      <c r="G454" s="112"/>
    </row>
    <row r="455" spans="1:7">
      <c r="A455" s="14"/>
      <c r="B455" s="14"/>
      <c r="C455" s="76"/>
      <c r="D455" s="18"/>
      <c r="E455" s="19"/>
      <c r="F455" s="16"/>
      <c r="G455" s="112"/>
    </row>
    <row r="456" spans="1:7">
      <c r="A456" s="14"/>
      <c r="B456" s="14"/>
      <c r="C456" s="76"/>
      <c r="D456" s="18"/>
      <c r="E456" s="19"/>
      <c r="F456" s="16"/>
      <c r="G456" s="112"/>
    </row>
    <row r="457" spans="1:7">
      <c r="A457" s="14"/>
      <c r="B457" s="14"/>
      <c r="C457" s="76"/>
      <c r="D457" s="18"/>
      <c r="E457" s="19"/>
      <c r="F457" s="16"/>
      <c r="G457" s="112"/>
    </row>
    <row r="458" spans="1:7">
      <c r="A458" s="14"/>
      <c r="B458" s="14"/>
      <c r="C458" s="76"/>
      <c r="D458" s="18"/>
      <c r="E458" s="19"/>
      <c r="F458" s="16"/>
      <c r="G458" s="112"/>
    </row>
    <row r="459" spans="1:7">
      <c r="A459" s="14"/>
      <c r="B459" s="14"/>
      <c r="C459" s="76"/>
      <c r="D459" s="18"/>
      <c r="E459" s="19"/>
      <c r="F459" s="16"/>
      <c r="G459" s="112"/>
    </row>
    <row r="460" spans="1:7">
      <c r="A460" s="14"/>
      <c r="B460" s="14"/>
      <c r="C460" s="76"/>
      <c r="D460" s="18"/>
      <c r="E460" s="19"/>
      <c r="F460" s="16"/>
      <c r="G460" s="112"/>
    </row>
    <row r="461" spans="1:7">
      <c r="A461" s="14"/>
      <c r="B461" s="14"/>
      <c r="C461" s="76"/>
      <c r="D461" s="18"/>
      <c r="E461" s="19"/>
      <c r="F461" s="16"/>
      <c r="G461" s="112"/>
    </row>
    <row r="462" spans="1:7">
      <c r="A462" s="14"/>
      <c r="B462" s="14"/>
      <c r="C462" s="76"/>
      <c r="D462" s="18"/>
      <c r="E462" s="19"/>
      <c r="F462" s="16"/>
      <c r="G462" s="112"/>
    </row>
  </sheetData>
  <mergeCells count="7">
    <mergeCell ref="C8:F8"/>
    <mergeCell ref="C2:F2"/>
    <mergeCell ref="C3:F3"/>
    <mergeCell ref="C4:F4"/>
    <mergeCell ref="C5:F5"/>
    <mergeCell ref="C6:F6"/>
    <mergeCell ref="C7:F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1"/>
  <sheetViews>
    <sheetView view="pageBreakPreview" zoomScaleNormal="100" zoomScaleSheetLayoutView="100" workbookViewId="0">
      <selection activeCell="E35" sqref="E35"/>
    </sheetView>
  </sheetViews>
  <sheetFormatPr defaultRowHeight="12.75"/>
  <cols>
    <col min="1" max="1" width="8.88671875" style="28"/>
    <col min="2" max="2" width="19" style="28" customWidth="1"/>
    <col min="3" max="5" width="8.88671875" style="28"/>
    <col min="6" max="6" width="12.77734375" style="120" bestFit="1" customWidth="1"/>
    <col min="7" max="7" width="8.88671875" style="28"/>
    <col min="8" max="8" width="16.6640625" style="28" customWidth="1"/>
    <col min="9" max="16384" width="8.88671875" style="28"/>
  </cols>
  <sheetData>
    <row r="1" spans="1:6" ht="99" customHeight="1" thickBot="1"/>
    <row r="2" spans="1:6" s="29" customFormat="1" ht="13.5" thickTop="1">
      <c r="A2" s="96" t="s">
        <v>66</v>
      </c>
      <c r="B2" s="97" t="s">
        <v>181</v>
      </c>
      <c r="C2" s="98"/>
      <c r="D2" s="99"/>
      <c r="E2" s="99"/>
      <c r="F2" s="121"/>
    </row>
    <row r="3" spans="1:6" s="29" customFormat="1">
      <c r="A3" s="100"/>
      <c r="B3" s="101" t="s">
        <v>182</v>
      </c>
      <c r="C3" s="102"/>
      <c r="D3" s="103"/>
      <c r="E3" s="103"/>
      <c r="F3" s="122"/>
    </row>
    <row r="4" spans="1:6" s="30" customFormat="1">
      <c r="A4" s="373" t="s">
        <v>30</v>
      </c>
      <c r="B4" s="375" t="s">
        <v>441</v>
      </c>
      <c r="C4" s="376"/>
      <c r="D4" s="376"/>
      <c r="E4" s="376"/>
      <c r="F4" s="376"/>
    </row>
    <row r="5" spans="1:6" s="30" customFormat="1" ht="13.5" thickBot="1">
      <c r="A5" s="374"/>
      <c r="B5" s="377"/>
      <c r="C5" s="377"/>
      <c r="D5" s="377"/>
      <c r="E5" s="377"/>
      <c r="F5" s="377"/>
    </row>
    <row r="6" spans="1:6" s="29" customFormat="1" ht="13.5" thickTop="1">
      <c r="A6" s="52"/>
      <c r="B6" s="53" t="s">
        <v>442</v>
      </c>
      <c r="C6" s="54"/>
      <c r="D6" s="55"/>
      <c r="E6" s="55"/>
      <c r="F6" s="123"/>
    </row>
    <row r="7" spans="1:6" s="29" customFormat="1">
      <c r="A7" s="49"/>
      <c r="B7" s="296" t="s">
        <v>443</v>
      </c>
      <c r="C7" s="50"/>
      <c r="D7" s="51"/>
      <c r="E7" s="51"/>
      <c r="F7" s="124"/>
    </row>
    <row r="8" spans="1:6" s="29" customFormat="1" ht="13.5" thickBot="1">
      <c r="A8" s="56"/>
      <c r="B8" s="222" t="s">
        <v>444</v>
      </c>
      <c r="C8" s="57"/>
      <c r="D8" s="58"/>
      <c r="E8" s="58"/>
      <c r="F8" s="125"/>
    </row>
    <row r="9" spans="1:6" s="29" customFormat="1" ht="14.25" thickTop="1" thickBot="1">
      <c r="A9" s="31"/>
      <c r="B9" s="32"/>
      <c r="C9" s="33"/>
      <c r="D9" s="34"/>
      <c r="E9" s="35"/>
      <c r="F9" s="126"/>
    </row>
    <row r="10" spans="1:6" s="29" customFormat="1" ht="15.75" thickBot="1">
      <c r="A10" s="371" t="s">
        <v>17</v>
      </c>
      <c r="B10" s="372"/>
      <c r="C10" s="372"/>
      <c r="D10" s="372"/>
      <c r="E10" s="372"/>
      <c r="F10" s="372"/>
    </row>
    <row r="11" spans="1:6" s="29" customFormat="1">
      <c r="A11" s="36"/>
      <c r="B11" s="37"/>
      <c r="C11" s="38"/>
      <c r="D11" s="39"/>
      <c r="E11" s="39"/>
      <c r="F11" s="127"/>
    </row>
    <row r="12" spans="1:6" s="29" customFormat="1">
      <c r="A12" s="104" t="s">
        <v>25</v>
      </c>
      <c r="B12" s="105" t="s">
        <v>31</v>
      </c>
      <c r="C12" s="106"/>
      <c r="D12" s="107"/>
      <c r="E12" s="107"/>
      <c r="F12" s="169">
        <f>'Troškovnik_Bic staza Ivanovac'!$G$58</f>
        <v>0</v>
      </c>
    </row>
    <row r="13" spans="1:6" s="29" customFormat="1">
      <c r="A13" s="90"/>
      <c r="B13" s="40"/>
      <c r="C13" s="38"/>
      <c r="D13" s="39"/>
      <c r="E13" s="39"/>
      <c r="F13" s="170"/>
    </row>
    <row r="14" spans="1:6" s="29" customFormat="1">
      <c r="A14" s="104" t="s">
        <v>24</v>
      </c>
      <c r="B14" s="105" t="s">
        <v>32</v>
      </c>
      <c r="C14" s="106"/>
      <c r="D14" s="107"/>
      <c r="E14" s="107"/>
      <c r="F14" s="169">
        <f>'Troškovnik_Bic staza Ivanovac'!$G$115</f>
        <v>0</v>
      </c>
    </row>
    <row r="15" spans="1:6" s="29" customFormat="1">
      <c r="A15" s="90"/>
      <c r="B15" s="40"/>
      <c r="C15" s="38"/>
      <c r="D15" s="39"/>
      <c r="E15" s="39"/>
      <c r="F15" s="170"/>
    </row>
    <row r="16" spans="1:6" s="29" customFormat="1">
      <c r="A16" s="104" t="s">
        <v>23</v>
      </c>
      <c r="B16" s="105" t="s">
        <v>98</v>
      </c>
      <c r="C16" s="106"/>
      <c r="D16" s="107"/>
      <c r="E16" s="107"/>
      <c r="F16" s="169">
        <f>'Troškovnik_Bic staza Ivanovac'!$G$216</f>
        <v>0</v>
      </c>
    </row>
    <row r="17" spans="1:8" s="108" customFormat="1">
      <c r="A17" s="128"/>
      <c r="B17" s="129"/>
      <c r="C17" s="130"/>
      <c r="D17" s="131"/>
      <c r="E17" s="131"/>
      <c r="F17" s="171"/>
    </row>
    <row r="18" spans="1:8" s="29" customFormat="1">
      <c r="A18" s="104" t="s">
        <v>22</v>
      </c>
      <c r="B18" s="105" t="s">
        <v>33</v>
      </c>
      <c r="C18" s="106"/>
      <c r="D18" s="107"/>
      <c r="E18" s="107"/>
      <c r="F18" s="169">
        <f>'Troškovnik_Bic staza Ivanovac'!$G$240</f>
        <v>0</v>
      </c>
      <c r="H18" s="366"/>
    </row>
    <row r="19" spans="1:8" s="29" customFormat="1">
      <c r="A19" s="90"/>
      <c r="B19" s="40"/>
      <c r="C19" s="38"/>
      <c r="D19" s="39"/>
      <c r="E19" s="39"/>
      <c r="F19" s="170"/>
    </row>
    <row r="20" spans="1:8" s="29" customFormat="1">
      <c r="A20" s="104" t="s">
        <v>21</v>
      </c>
      <c r="B20" s="105" t="s">
        <v>34</v>
      </c>
      <c r="C20" s="106"/>
      <c r="D20" s="107"/>
      <c r="E20" s="107"/>
      <c r="F20" s="169">
        <f>'Troškovnik_Bic staza Ivanovac'!$G$302</f>
        <v>0</v>
      </c>
    </row>
    <row r="21" spans="1:8" s="29" customFormat="1" ht="13.5" thickBot="1">
      <c r="A21" s="90"/>
      <c r="B21" s="40"/>
      <c r="C21" s="38"/>
      <c r="D21" s="39"/>
      <c r="E21" s="39"/>
      <c r="F21" s="170"/>
    </row>
    <row r="22" spans="1:8" s="29" customFormat="1" ht="13.5" thickBot="1">
      <c r="A22" s="139"/>
      <c r="B22" s="47" t="s">
        <v>72</v>
      </c>
      <c r="C22" s="46"/>
      <c r="D22" s="46"/>
      <c r="E22" s="46"/>
      <c r="F22" s="172">
        <f>SUM(F12:F20)</f>
        <v>0</v>
      </c>
      <c r="H22" s="366"/>
    </row>
    <row r="23" spans="1:8" s="29" customFormat="1" ht="13.5" thickBot="1">
      <c r="A23" s="41"/>
      <c r="B23" s="42"/>
      <c r="C23" s="43"/>
      <c r="D23" s="44"/>
      <c r="E23" s="45"/>
      <c r="F23" s="114"/>
    </row>
    <row r="24" spans="1:8" s="29" customFormat="1" ht="13.5" thickBot="1">
      <c r="A24" s="46"/>
      <c r="B24" s="47" t="s">
        <v>83</v>
      </c>
      <c r="C24" s="46"/>
      <c r="D24" s="220" t="s">
        <v>290</v>
      </c>
      <c r="E24" s="46"/>
      <c r="F24" s="173">
        <f>F22*0.25</f>
        <v>0</v>
      </c>
    </row>
    <row r="25" spans="1:8" ht="13.5" thickBot="1"/>
    <row r="26" spans="1:8" s="29" customFormat="1" ht="13.5" thickBot="1">
      <c r="A26" s="140"/>
      <c r="B26" s="141" t="s">
        <v>84</v>
      </c>
      <c r="C26" s="142"/>
      <c r="D26" s="142"/>
      <c r="E26" s="142"/>
      <c r="F26" s="174">
        <f>F22+F24</f>
        <v>0</v>
      </c>
    </row>
    <row r="27" spans="1:8" s="108" customFormat="1">
      <c r="A27" s="136"/>
      <c r="B27" s="40"/>
      <c r="C27" s="136"/>
      <c r="D27" s="136"/>
      <c r="E27" s="136"/>
      <c r="F27" s="170"/>
    </row>
    <row r="28" spans="1:8" s="137" customFormat="1">
      <c r="D28" s="138"/>
      <c r="E28" s="138"/>
    </row>
    <row r="29" spans="1:8">
      <c r="D29" s="64"/>
      <c r="E29" s="64"/>
      <c r="F29" s="28"/>
    </row>
    <row r="30" spans="1:8">
      <c r="D30" s="64"/>
      <c r="E30" s="65"/>
      <c r="F30" s="28"/>
    </row>
    <row r="31" spans="1:8">
      <c r="D31" s="64"/>
      <c r="E31" s="65"/>
    </row>
  </sheetData>
  <mergeCells count="3">
    <mergeCell ref="A4:A5"/>
    <mergeCell ref="B4:F5"/>
    <mergeCell ref="A10:F10"/>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workbookViewId="0">
      <selection activeCell="A8" sqref="A8:F8"/>
    </sheetView>
  </sheetViews>
  <sheetFormatPr defaultRowHeight="12.75"/>
  <cols>
    <col min="1" max="1" width="8.88671875" style="28"/>
    <col min="2" max="2" width="19" style="28" customWidth="1"/>
    <col min="3" max="5" width="8.88671875" style="28"/>
    <col min="6" max="6" width="12.77734375" style="120" bestFit="1" customWidth="1"/>
    <col min="7" max="7" width="10.109375" style="28" bestFit="1" customWidth="1"/>
    <col min="8" max="16384" width="8.88671875" style="28"/>
  </cols>
  <sheetData>
    <row r="1" spans="1:7" s="29" customFormat="1" ht="13.5" thickTop="1">
      <c r="A1" s="96" t="s">
        <v>66</v>
      </c>
      <c r="B1" s="97" t="s">
        <v>181</v>
      </c>
      <c r="C1" s="98"/>
      <c r="D1" s="99"/>
      <c r="E1" s="99"/>
      <c r="F1" s="121"/>
    </row>
    <row r="2" spans="1:7" s="29" customFormat="1" ht="15" customHeight="1">
      <c r="A2" s="100"/>
      <c r="B2" s="101" t="s">
        <v>182</v>
      </c>
      <c r="C2" s="102"/>
      <c r="D2" s="103"/>
      <c r="E2" s="103"/>
      <c r="F2" s="122"/>
    </row>
    <row r="3" spans="1:7" s="30" customFormat="1" ht="27.75" customHeight="1">
      <c r="A3" s="373" t="s">
        <v>30</v>
      </c>
      <c r="B3" s="375" t="s">
        <v>463</v>
      </c>
      <c r="C3" s="376"/>
      <c r="D3" s="376"/>
      <c r="E3" s="376"/>
      <c r="F3" s="376"/>
    </row>
    <row r="4" spans="1:7" s="30" customFormat="1" ht="42.75" customHeight="1" thickBot="1">
      <c r="A4" s="374"/>
      <c r="B4" s="377"/>
      <c r="C4" s="377"/>
      <c r="D4" s="377"/>
      <c r="E4" s="377"/>
      <c r="F4" s="377"/>
      <c r="G4" s="192"/>
    </row>
    <row r="5" spans="1:7" s="29" customFormat="1" ht="15" thickTop="1">
      <c r="A5" s="296" t="s">
        <v>293</v>
      </c>
      <c r="B5" s="50"/>
      <c r="C5" s="50"/>
      <c r="D5" s="51"/>
      <c r="E5" s="51"/>
      <c r="F5" s="124"/>
      <c r="G5" s="192"/>
    </row>
    <row r="6" spans="1:7" s="29" customFormat="1" ht="13.5" thickBot="1">
      <c r="A6" s="222" t="s">
        <v>294</v>
      </c>
      <c r="B6" s="57"/>
      <c r="C6" s="57"/>
      <c r="D6" s="58"/>
      <c r="E6" s="58"/>
      <c r="F6" s="125"/>
    </row>
    <row r="7" spans="1:7" s="29" customFormat="1" ht="39" customHeight="1" thickTop="1" thickBot="1">
      <c r="A7" s="31"/>
      <c r="B7" s="32"/>
      <c r="C7" s="33"/>
      <c r="D7" s="34"/>
      <c r="E7" s="35"/>
      <c r="F7" s="126"/>
    </row>
    <row r="8" spans="1:7" s="29" customFormat="1" ht="25.5" customHeight="1" thickBot="1">
      <c r="A8" s="371" t="s">
        <v>17</v>
      </c>
      <c r="B8" s="372"/>
      <c r="C8" s="372"/>
      <c r="D8" s="372"/>
      <c r="E8" s="372"/>
      <c r="F8" s="372"/>
    </row>
    <row r="9" spans="1:7" s="29" customFormat="1" ht="23.25" customHeight="1">
      <c r="A9" s="36"/>
      <c r="B9" s="37"/>
      <c r="C9" s="38"/>
      <c r="D9" s="39"/>
      <c r="E9" s="39"/>
      <c r="F9" s="127"/>
    </row>
    <row r="10" spans="1:7" s="29" customFormat="1" ht="63.75" customHeight="1">
      <c r="A10" s="104" t="s">
        <v>25</v>
      </c>
      <c r="B10" s="378" t="s">
        <v>295</v>
      </c>
      <c r="C10" s="378"/>
      <c r="D10" s="378"/>
      <c r="E10" s="378"/>
      <c r="F10" s="169">
        <f>'Rekapitulacija Antunovac'!F22</f>
        <v>0</v>
      </c>
    </row>
    <row r="11" spans="1:7" s="29" customFormat="1">
      <c r="A11" s="90"/>
      <c r="B11" s="40"/>
      <c r="C11" s="38"/>
      <c r="D11" s="39"/>
      <c r="E11" s="39"/>
      <c r="F11" s="170"/>
    </row>
    <row r="12" spans="1:7" s="29" customFormat="1" ht="76.5" customHeight="1">
      <c r="A12" s="104" t="s">
        <v>24</v>
      </c>
      <c r="B12" s="378" t="s">
        <v>441</v>
      </c>
      <c r="C12" s="378"/>
      <c r="D12" s="378"/>
      <c r="E12" s="378"/>
      <c r="F12" s="169">
        <f>'Rekapitulacija Ivanovac'!F22</f>
        <v>0</v>
      </c>
    </row>
    <row r="13" spans="1:7" s="29" customFormat="1" ht="13.5" thickBot="1">
      <c r="A13" s="90"/>
      <c r="B13" s="40"/>
      <c r="C13" s="38"/>
      <c r="D13" s="39"/>
      <c r="E13" s="39"/>
      <c r="F13" s="170"/>
    </row>
    <row r="14" spans="1:7" s="29" customFormat="1" ht="28.5" customHeight="1" thickBot="1">
      <c r="A14" s="139"/>
      <c r="B14" s="47" t="s">
        <v>72</v>
      </c>
      <c r="C14" s="46"/>
      <c r="D14" s="46"/>
      <c r="E14" s="46"/>
      <c r="F14" s="172">
        <f>SUM(F10:F12)</f>
        <v>0</v>
      </c>
    </row>
    <row r="15" spans="1:7" s="29" customFormat="1" ht="13.5" thickBot="1">
      <c r="A15" s="41"/>
      <c r="B15" s="42"/>
      <c r="C15" s="43"/>
      <c r="D15" s="44"/>
      <c r="E15" s="45"/>
      <c r="F15" s="114"/>
    </row>
    <row r="16" spans="1:7" s="29" customFormat="1" ht="19.5" customHeight="1" thickBot="1">
      <c r="A16" s="46"/>
      <c r="B16" s="47" t="s">
        <v>83</v>
      </c>
      <c r="C16" s="46"/>
      <c r="D16" s="220" t="s">
        <v>290</v>
      </c>
      <c r="E16" s="46"/>
      <c r="F16" s="173">
        <f>F14*0.25</f>
        <v>0</v>
      </c>
    </row>
    <row r="17" spans="1:7" ht="13.5" thickBot="1">
      <c r="G17" s="48"/>
    </row>
    <row r="18" spans="1:7" s="29" customFormat="1" ht="29.25" customHeight="1" thickBot="1">
      <c r="A18" s="140"/>
      <c r="B18" s="141" t="s">
        <v>84</v>
      </c>
      <c r="C18" s="142"/>
      <c r="D18" s="142"/>
      <c r="E18" s="142"/>
      <c r="F18" s="174">
        <f>F14+F16</f>
        <v>0</v>
      </c>
    </row>
    <row r="19" spans="1:7" s="108" customFormat="1" ht="29.25" customHeight="1">
      <c r="A19" s="136"/>
      <c r="B19" s="40"/>
      <c r="C19" s="136"/>
      <c r="D19" s="136"/>
      <c r="E19" s="136"/>
      <c r="F19" s="170"/>
    </row>
    <row r="20" spans="1:7" s="137" customFormat="1" ht="12" customHeight="1">
      <c r="D20" s="138"/>
      <c r="E20" s="138"/>
      <c r="F20" s="297"/>
    </row>
    <row r="21" spans="1:7">
      <c r="D21" s="64"/>
      <c r="E21" s="64"/>
      <c r="F21" s="28"/>
    </row>
    <row r="22" spans="1:7">
      <c r="D22" s="64"/>
      <c r="E22" s="65"/>
      <c r="F22" s="28"/>
    </row>
    <row r="23" spans="1:7">
      <c r="D23" s="64"/>
      <c r="E23" s="65"/>
    </row>
  </sheetData>
  <mergeCells count="5">
    <mergeCell ref="A3:A4"/>
    <mergeCell ref="B3:F4"/>
    <mergeCell ref="A8:F8"/>
    <mergeCell ref="B12:E12"/>
    <mergeCell ref="B10: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4</vt:i4>
      </vt:variant>
    </vt:vector>
  </HeadingPairs>
  <TitlesOfParts>
    <vt:vector size="10" baseType="lpstr">
      <vt:lpstr>preambula</vt:lpstr>
      <vt:lpstr>Troškovnik_Bic staza Antunovac</vt:lpstr>
      <vt:lpstr>Rekapitulacija Antunovac</vt:lpstr>
      <vt:lpstr>Troškovnik_Bic staza Ivanovac</vt:lpstr>
      <vt:lpstr>Rekapitulacija Ivanovac</vt:lpstr>
      <vt:lpstr>Rekapitulacija Ant. i Ivan.</vt:lpstr>
      <vt:lpstr>'Troškovnik_Bic staza Antunovac'!Ispis_naslova</vt:lpstr>
      <vt:lpstr>'Rekapitulacija Antunovac'!Podrucje_ispisa</vt:lpstr>
      <vt:lpstr>'Rekapitulacija Ivanovac'!Podrucje_ispisa</vt:lpstr>
      <vt:lpstr>'Troškovnik_Bic staza Antunovac'!Podrucje_ispisa</vt:lpstr>
    </vt:vector>
  </TitlesOfParts>
  <Company>Rencon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Rehabilitation of the national roads project</dc:title>
  <dc:subject>D517, Beli Manastir - Valpovo</dc:subject>
  <dc:creator>Antoaneta Sudarić</dc:creator>
  <cp:lastModifiedBy>Nataša</cp:lastModifiedBy>
  <cp:lastPrinted>2019-01-30T23:20:39Z</cp:lastPrinted>
  <dcterms:created xsi:type="dcterms:W3CDTF">1997-05-14T10:58:24Z</dcterms:created>
  <dcterms:modified xsi:type="dcterms:W3CDTF">2020-01-18T11:18:32Z</dcterms:modified>
</cp:coreProperties>
</file>